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8"/>
  <workbookPr/>
  <mc:AlternateContent xmlns:mc="http://schemas.openxmlformats.org/markup-compatibility/2006">
    <mc:Choice Requires="x15">
      <x15ac:absPath xmlns:x15ac="http://schemas.microsoft.com/office/spreadsheetml/2010/11/ac" url="Y:\下水道事業部\下水道事業部 下水道総務課\経理\A 00 決算統計関係\令和5年度決算統計\★経営比較分析表\総務省数値修正後データ\"/>
    </mc:Choice>
  </mc:AlternateContent>
  <xr:revisionPtr revIDLastSave="0" documentId="8_{95B635B1-FE8F-4B89-9705-98A748974CBB}" xr6:coauthVersionLast="36" xr6:coauthVersionMax="36" xr10:uidLastSave="{00000000-0000-0000-0000-000000000000}"/>
  <workbookProtection workbookAlgorithmName="SHA-512" workbookHashValue="Z7Oh9ON9h5+kOnkstzQQeB91Ej9Cs6g1NeOuuAzwSuliZeXiKwYCRhs7FQC7H48kEp33zVZBIkmR8yUwpBF0cQ==" workbookSaltValue="AFzVPOyR8YOK1QYRsVUFVg==" workbookSpinCount="100000" lockStructure="1"/>
  <bookViews>
    <workbookView xWindow="0" yWindow="0" windowWidth="20700" windowHeight="7665"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AT10" i="4" s="1"/>
  <c r="V6" i="5"/>
  <c r="U6" i="5"/>
  <c r="BB8" i="4" s="1"/>
  <c r="T6" i="5"/>
  <c r="AT8" i="4" s="1"/>
  <c r="S6" i="5"/>
  <c r="AL8" i="4" s="1"/>
  <c r="R6" i="5"/>
  <c r="AD10" i="4" s="1"/>
  <c r="Q6" i="5"/>
  <c r="W10" i="4" s="1"/>
  <c r="P6" i="5"/>
  <c r="P10" i="4" s="1"/>
  <c r="O6" i="5"/>
  <c r="N6" i="5"/>
  <c r="B10" i="4" s="1"/>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86" i="4"/>
  <c r="H86" i="4"/>
  <c r="AL10" i="4"/>
  <c r="I10" i="4"/>
  <c r="I8" i="4"/>
</calcChain>
</file>

<file path=xl/sharedStrings.xml><?xml version="1.0" encoding="utf-8"?>
<sst xmlns="http://schemas.openxmlformats.org/spreadsheetml/2006/main" count="236" uniqueCount="119">
  <si>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</si>
  <si>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</si>
  <si>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</si>
  <si>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</si>
  <si>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</si>
  <si>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</si>
  <si>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</si>
  <si>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</si>
  <si>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</si>
  <si>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</si>
  <si>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</si>
  <si>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</si>
  <si>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</si>
  <si>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</si>
  <si>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</si>
  <si>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</si>
  <si>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</si>
  <si>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</si>
  <si>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</si>
  <si>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</si>
  <si>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</si>
  <si>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</si>
  <si>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</si>
  <si>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</si>
  <si>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</si>
  <si>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</si>
  <si>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</si>
  <si>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</si>
  <si>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</si>
  <si>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</si>
  <si>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</si>
  <si>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</si>
  <si>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</si>
  <si>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</si>
  <si>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</si>
  <si>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</si>
  <si>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</si>
  <si>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</si>
  <si>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</si>
  <si>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</si>
  <si>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</si>
  <si>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</si>
  <si>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</si>
  <si>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</si>
  <si>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</si>
  <si>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</si>
  <si>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</si>
  <si>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</si>
  <si>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</si>
  <si>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</si>
  <si>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</si>
  <si>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</si>
  <si>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</si>
  <si>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</si>
  <si>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</si>
  <si>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</si>
  <si>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</si>
  <si>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</si>
  <si>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</si>
  <si>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</si>
  <si>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</si>
  <si>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</si>
  <si>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</si>
  <si>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</si>
  <si>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</si>
  <si>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</si>
  <si>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</si>
  <si>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</si>
  <si>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</si>
  <si>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</si>
  <si>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</si>
  <si>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</si>
  <si>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</si>
  <si>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</si>
  <si>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</si>
  <si>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</si>
  <si>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</si>
  <si>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</si>
  <si>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</si>
  <si>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</si>
  <si>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</si>
  <si>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</si>
  <si>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</si>
  <si>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</si>
  <si>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</si>
  <si>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</si>
  <si>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</si>
  <si>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</si>
  <si>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</si>
  <si>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</si>
  <si>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</si>
  <si>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</si>
  <si>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</si>
  <si>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</si>
  <si>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</si>
  <si>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</si>
  <si>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</si>
  <si>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</si>
  <si>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長浜市</t>
  </si>
  <si>
    <t>法非適用</t>
  </si>
  <si>
    <t>下水道事業</t>
  </si>
  <si>
    <t>小規模集合排水処理</t>
  </si>
  <si>
    <t>I2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</si>
  <si>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</si>
  <si>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</si>
  <si>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</si>
  <si>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</si>
  <si>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</si>
  <si>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</si>
  <si>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</si>
  <si>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</si>
  <si>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</si>
  <si>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</si>
  <si>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</si>
  <si>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</si>
  <si>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←書式設定</t>
    <rPh sb="1" eb="3">
      <t>ショシキ</t>
    </rPh>
    <rPh sb="3" eb="5">
      <t>セッテイ</t>
    </rPh>
    <phoneticPr fontId="4"/>
  </si>
  <si>
    <t>　収益的収支比率については、企業債償還が経営の硬直化の要因となっており、一般会計からの繰入金に依存している状況である。
　企業債残高対事業規模比率については、整備後に新規の借入をしていないため、現在高が減少しており、類似団体と比べて低い比率となっている。
　経費回収率については、処理人口も僅少であるため、一般会計からの繰入金に依存している状況である。
　汚水処理原価については、有収水量の増加並びに管理経費の減少により、前年に比べ減少している。
　施設利用率については、前年度と同程度の汚水量を維持しているが、過疎化の影響で処理区域内人口は減少傾向にあり、徐々に下がっていくことが予想される。
　水洗化率については100％で、類似団体の平均を大きく上回っている。</t>
    <phoneticPr fontId="4"/>
  </si>
  <si>
    <t>　供用開始後20年以上が経過し、今後の処理機能の維持については、令和６年３月策定の「第２次長浜市下水道ビジョン」において、既設管を利用した合併浄化槽への切り替えを検討することとしている。</t>
    <phoneticPr fontId="4"/>
  </si>
  <si>
    <t>　長浜市の小規模集合排水処理事業は、１地区の経営で、処理区域内人口が20人に満たず、使用料収入を見込むことができないため、類似団体と比較しても、汚水処理原価は高く、経費回収率は低い状況にある。
　今後も当該地区の人口減少は否めず、施設の老朽化の進行を考慮すると、経営状況はますます厳しくなることが予想されるため、汚水処理方式の見直しを検討していく。</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</si>
</sst>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EAE-41A4-BBF6-106DBE805FC9}"/>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BEAE-41A4-BBF6-106DBE805FC9}"/>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45</c:v>
                </c:pt>
                <c:pt idx="1">
                  <c:v>50</c:v>
                </c:pt>
                <c:pt idx="2">
                  <c:v>45</c:v>
                </c:pt>
                <c:pt idx="3">
                  <c:v>50</c:v>
                </c:pt>
                <c:pt idx="4">
                  <c:v>50</c:v>
                </c:pt>
              </c:numCache>
            </c:numRef>
          </c:val>
          <c:extLst>
            <c:ext xmlns:c16="http://schemas.microsoft.com/office/drawing/2014/chart" uri="{C3380CC4-5D6E-409C-BE32-E72D297353CC}">
              <c16:uniqueId val="{00000000-F20F-43DC-B0E8-8864D6DBF573}"/>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34.68</c:v>
                </c:pt>
                <c:pt idx="1">
                  <c:v>34.700000000000003</c:v>
                </c:pt>
                <c:pt idx="2">
                  <c:v>46.83</c:v>
                </c:pt>
                <c:pt idx="3">
                  <c:v>33.74</c:v>
                </c:pt>
                <c:pt idx="4">
                  <c:v>32.979999999999997</c:v>
                </c:pt>
              </c:numCache>
            </c:numRef>
          </c:val>
          <c:smooth val="0"/>
          <c:extLst>
            <c:ext xmlns:c16="http://schemas.microsoft.com/office/drawing/2014/chart" uri="{C3380CC4-5D6E-409C-BE32-E72D297353CC}">
              <c16:uniqueId val="{00000001-F20F-43DC-B0E8-8864D6DBF573}"/>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3B1F-4144-B1F8-5578323A2D4C}"/>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90.33</c:v>
                </c:pt>
                <c:pt idx="1">
                  <c:v>90.04</c:v>
                </c:pt>
                <c:pt idx="2">
                  <c:v>90.58</c:v>
                </c:pt>
                <c:pt idx="3">
                  <c:v>90.11</c:v>
                </c:pt>
                <c:pt idx="4">
                  <c:v>89.95</c:v>
                </c:pt>
              </c:numCache>
            </c:numRef>
          </c:val>
          <c:smooth val="0"/>
          <c:extLst>
            <c:ext xmlns:c16="http://schemas.microsoft.com/office/drawing/2014/chart" uri="{C3380CC4-5D6E-409C-BE32-E72D297353CC}">
              <c16:uniqueId val="{00000001-3B1F-4144-B1F8-5578323A2D4C}"/>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83.48</c:v>
                </c:pt>
                <c:pt idx="1">
                  <c:v>79.02</c:v>
                </c:pt>
                <c:pt idx="2">
                  <c:v>76.91</c:v>
                </c:pt>
                <c:pt idx="3">
                  <c:v>77.77</c:v>
                </c:pt>
                <c:pt idx="4">
                  <c:v>77.2</c:v>
                </c:pt>
              </c:numCache>
            </c:numRef>
          </c:val>
          <c:extLst>
            <c:ext xmlns:c16="http://schemas.microsoft.com/office/drawing/2014/chart" uri="{C3380CC4-5D6E-409C-BE32-E72D297353CC}">
              <c16:uniqueId val="{00000000-79DA-4837-AF5E-00A5AA2E6E31}"/>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9DA-4837-AF5E-00A5AA2E6E31}"/>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93D-4900-9ABE-62EF5A3E3E41}"/>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93D-4900-9ABE-62EF5A3E3E41}"/>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705-43CE-9A7B-8C9A7E96C48C}"/>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705-43CE-9A7B-8C9A7E96C48C}"/>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DDC-4F74-A63C-4E57235A1AE7}"/>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DDC-4F74-A63C-4E57235A1AE7}"/>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EFE-4B7A-8619-F2E8C08AF1D3}"/>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EFE-4B7A-8619-F2E8C08AF1D3}"/>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6774.02</c:v>
                </c:pt>
                <c:pt idx="1">
                  <c:v>4924.2</c:v>
                </c:pt>
                <c:pt idx="2">
                  <c:v>3493.75</c:v>
                </c:pt>
                <c:pt idx="3">
                  <c:v>2255.44</c:v>
                </c:pt>
                <c:pt idx="4">
                  <c:v>473.25</c:v>
                </c:pt>
              </c:numCache>
            </c:numRef>
          </c:val>
          <c:extLst>
            <c:ext xmlns:c16="http://schemas.microsoft.com/office/drawing/2014/chart" uri="{C3380CC4-5D6E-409C-BE32-E72D297353CC}">
              <c16:uniqueId val="{00000000-7AC8-4401-B322-5E08CC9C307C}"/>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1748.51</c:v>
                </c:pt>
                <c:pt idx="1">
                  <c:v>1640.16</c:v>
                </c:pt>
                <c:pt idx="2">
                  <c:v>1521.05</c:v>
                </c:pt>
                <c:pt idx="3">
                  <c:v>1490.65</c:v>
                </c:pt>
                <c:pt idx="4">
                  <c:v>1312.67</c:v>
                </c:pt>
              </c:numCache>
            </c:numRef>
          </c:val>
          <c:smooth val="0"/>
          <c:extLst>
            <c:ext xmlns:c16="http://schemas.microsoft.com/office/drawing/2014/chart" uri="{C3380CC4-5D6E-409C-BE32-E72D297353CC}">
              <c16:uniqueId val="{00000001-7AC8-4401-B322-5E08CC9C307C}"/>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4.41</c:v>
                </c:pt>
                <c:pt idx="1">
                  <c:v>7.69</c:v>
                </c:pt>
                <c:pt idx="2">
                  <c:v>9.43</c:v>
                </c:pt>
                <c:pt idx="3">
                  <c:v>6.68</c:v>
                </c:pt>
                <c:pt idx="4">
                  <c:v>7.82</c:v>
                </c:pt>
              </c:numCache>
            </c:numRef>
          </c:val>
          <c:extLst>
            <c:ext xmlns:c16="http://schemas.microsoft.com/office/drawing/2014/chart" uri="{C3380CC4-5D6E-409C-BE32-E72D297353CC}">
              <c16:uniqueId val="{00000000-7DBB-489C-8FE1-F94E61313903}"/>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34.99</c:v>
                </c:pt>
                <c:pt idx="1">
                  <c:v>38.270000000000003</c:v>
                </c:pt>
                <c:pt idx="2">
                  <c:v>37.520000000000003</c:v>
                </c:pt>
                <c:pt idx="3">
                  <c:v>34.96</c:v>
                </c:pt>
                <c:pt idx="4">
                  <c:v>34.44</c:v>
                </c:pt>
              </c:numCache>
            </c:numRef>
          </c:val>
          <c:smooth val="0"/>
          <c:extLst>
            <c:ext xmlns:c16="http://schemas.microsoft.com/office/drawing/2014/chart" uri="{C3380CC4-5D6E-409C-BE32-E72D297353CC}">
              <c16:uniqueId val="{00000001-7DBB-489C-8FE1-F94E61313903}"/>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4632.33</c:v>
                </c:pt>
                <c:pt idx="1">
                  <c:v>2620.4499999999998</c:v>
                </c:pt>
                <c:pt idx="2">
                  <c:v>2105.14</c:v>
                </c:pt>
                <c:pt idx="3">
                  <c:v>3082.37</c:v>
                </c:pt>
                <c:pt idx="4">
                  <c:v>2527.33</c:v>
                </c:pt>
              </c:numCache>
            </c:numRef>
          </c:val>
          <c:extLst>
            <c:ext xmlns:c16="http://schemas.microsoft.com/office/drawing/2014/chart" uri="{C3380CC4-5D6E-409C-BE32-E72D297353CC}">
              <c16:uniqueId val="{00000000-6F2C-43D7-82AA-9741B5172A1D}"/>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520.91999999999996</c:v>
                </c:pt>
                <c:pt idx="1">
                  <c:v>486.77</c:v>
                </c:pt>
                <c:pt idx="2">
                  <c:v>502.1</c:v>
                </c:pt>
                <c:pt idx="3">
                  <c:v>539.07000000000005</c:v>
                </c:pt>
                <c:pt idx="4">
                  <c:v>541.80999999999995</c:v>
                </c:pt>
              </c:numCache>
            </c:numRef>
          </c:val>
          <c:smooth val="0"/>
          <c:extLst>
            <c:ext xmlns:c16="http://schemas.microsoft.com/office/drawing/2014/chart" uri="{C3380CC4-5D6E-409C-BE32-E72D297353CC}">
              <c16:uniqueId val="{00000001-6F2C-43D7-82AA-9741B5172A1D}"/>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【1,321.62】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【538.24】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G40"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滋賀県　長浜市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4" t="str">
        <f>データ!I6</f>
        <v>法非適用</v>
      </c>
      <c r="C8" s="34"/>
      <c r="D8" s="34"/>
      <c r="E8" s="34"/>
      <c r="F8" s="34"/>
      <c r="G8" s="34"/>
      <c r="H8" s="34"/>
      <c r="I8" s="34" t="str">
        <f>データ!J6</f>
        <v>下水道事業</v>
      </c>
      <c r="J8" s="34"/>
      <c r="K8" s="34"/>
      <c r="L8" s="34"/>
      <c r="M8" s="34"/>
      <c r="N8" s="34"/>
      <c r="O8" s="34"/>
      <c r="P8" s="34" t="str">
        <f>データ!K6</f>
        <v>小規模集合排水処理</v>
      </c>
      <c r="Q8" s="34"/>
      <c r="R8" s="34"/>
      <c r="S8" s="34"/>
      <c r="T8" s="34"/>
      <c r="U8" s="34"/>
      <c r="V8" s="34"/>
      <c r="W8" s="34" t="str">
        <f>データ!L6</f>
        <v>I2</v>
      </c>
      <c r="X8" s="34"/>
      <c r="Y8" s="34"/>
      <c r="Z8" s="34"/>
      <c r="AA8" s="34"/>
      <c r="AB8" s="34"/>
      <c r="AC8" s="34"/>
      <c r="AD8" s="35" t="str">
        <f>データ!$M$6</f>
        <v>非設置</v>
      </c>
      <c r="AE8" s="35"/>
      <c r="AF8" s="35"/>
      <c r="AG8" s="35"/>
      <c r="AH8" s="35"/>
      <c r="AI8" s="35"/>
      <c r="AJ8" s="35"/>
      <c r="AK8" s="3"/>
      <c r="AL8" s="36">
        <f>データ!S6</f>
        <v>113940</v>
      </c>
      <c r="AM8" s="36"/>
      <c r="AN8" s="36"/>
      <c r="AO8" s="36"/>
      <c r="AP8" s="36"/>
      <c r="AQ8" s="36"/>
      <c r="AR8" s="36"/>
      <c r="AS8" s="36"/>
      <c r="AT8" s="37">
        <f>データ!T6</f>
        <v>681.02</v>
      </c>
      <c r="AU8" s="37"/>
      <c r="AV8" s="37"/>
      <c r="AW8" s="37"/>
      <c r="AX8" s="37"/>
      <c r="AY8" s="37"/>
      <c r="AZ8" s="37"/>
      <c r="BA8" s="37"/>
      <c r="BB8" s="37">
        <f>データ!U6</f>
        <v>167.31</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7" t="str">
        <f>データ!N6</f>
        <v>-</v>
      </c>
      <c r="C10" s="37"/>
      <c r="D10" s="37"/>
      <c r="E10" s="37"/>
      <c r="F10" s="37"/>
      <c r="G10" s="37"/>
      <c r="H10" s="37"/>
      <c r="I10" s="37" t="str">
        <f>データ!O6</f>
        <v>該当数値なし</v>
      </c>
      <c r="J10" s="37"/>
      <c r="K10" s="37"/>
      <c r="L10" s="37"/>
      <c r="M10" s="37"/>
      <c r="N10" s="37"/>
      <c r="O10" s="37"/>
      <c r="P10" s="37">
        <f>データ!P6</f>
        <v>0.02</v>
      </c>
      <c r="Q10" s="37"/>
      <c r="R10" s="37"/>
      <c r="S10" s="37"/>
      <c r="T10" s="37"/>
      <c r="U10" s="37"/>
      <c r="V10" s="37"/>
      <c r="W10" s="37">
        <f>データ!Q6</f>
        <v>47.02</v>
      </c>
      <c r="X10" s="37"/>
      <c r="Y10" s="37"/>
      <c r="Z10" s="37"/>
      <c r="AA10" s="37"/>
      <c r="AB10" s="37"/>
      <c r="AC10" s="37"/>
      <c r="AD10" s="36">
        <f>データ!R6</f>
        <v>2836</v>
      </c>
      <c r="AE10" s="36"/>
      <c r="AF10" s="36"/>
      <c r="AG10" s="36"/>
      <c r="AH10" s="36"/>
      <c r="AI10" s="36"/>
      <c r="AJ10" s="36"/>
      <c r="AK10" s="2"/>
      <c r="AL10" s="36">
        <f>データ!V6</f>
        <v>18</v>
      </c>
      <c r="AM10" s="36"/>
      <c r="AN10" s="36"/>
      <c r="AO10" s="36"/>
      <c r="AP10" s="36"/>
      <c r="AQ10" s="36"/>
      <c r="AR10" s="36"/>
      <c r="AS10" s="36"/>
      <c r="AT10" s="37">
        <f>データ!W6</f>
        <v>0.03</v>
      </c>
      <c r="AU10" s="37"/>
      <c r="AV10" s="37"/>
      <c r="AW10" s="37"/>
      <c r="AX10" s="37"/>
      <c r="AY10" s="37"/>
      <c r="AZ10" s="37"/>
      <c r="BA10" s="37"/>
      <c r="BB10" s="37">
        <f>データ!X6</f>
        <v>600</v>
      </c>
      <c r="BC10" s="37"/>
      <c r="BD10" s="37"/>
      <c r="BE10" s="37"/>
      <c r="BF10" s="37"/>
      <c r="BG10" s="37"/>
      <c r="BH10" s="37"/>
      <c r="BI10" s="37"/>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116</v>
      </c>
      <c r="BM16" s="65"/>
      <c r="BN16" s="65"/>
      <c r="BO16" s="65"/>
      <c r="BP16" s="65"/>
      <c r="BQ16" s="65"/>
      <c r="BR16" s="65"/>
      <c r="BS16" s="65"/>
      <c r="BT16" s="65"/>
      <c r="BU16" s="65"/>
      <c r="BV16" s="65"/>
      <c r="BW16" s="65"/>
      <c r="BX16" s="65"/>
      <c r="BY16" s="65"/>
      <c r="BZ16" s="6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117</v>
      </c>
      <c r="BM47" s="65"/>
      <c r="BN47" s="65"/>
      <c r="BO47" s="65"/>
      <c r="BP47" s="65"/>
      <c r="BQ47" s="65"/>
      <c r="BR47" s="65"/>
      <c r="BS47" s="65"/>
      <c r="BT47" s="65"/>
      <c r="BU47" s="65"/>
      <c r="BV47" s="65"/>
      <c r="BW47" s="65"/>
      <c r="BX47" s="65"/>
      <c r="BY47" s="65"/>
      <c r="BZ47" s="6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15">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118</v>
      </c>
      <c r="BM66" s="65"/>
      <c r="BN66" s="65"/>
      <c r="BO66" s="65"/>
      <c r="BP66" s="65"/>
      <c r="BQ66" s="65"/>
      <c r="BR66" s="65"/>
      <c r="BS66" s="65"/>
      <c r="BT66" s="65"/>
      <c r="BU66" s="65"/>
      <c r="BV66" s="65"/>
      <c r="BW66" s="65"/>
      <c r="BX66" s="65"/>
      <c r="BY66" s="65"/>
      <c r="BZ66" s="6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15">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【1,321.62】</v>
      </c>
      <c r="I86" s="12" t="str">
        <f>データ!CA6</f>
        <v>【34.61】</v>
      </c>
      <c r="J86" s="12" t="str">
        <f>データ!CL6</f>
        <v>【538.24】</v>
      </c>
      <c r="K86" s="12" t="str">
        <f>データ!CW6</f>
        <v>【33.03】</v>
      </c>
      <c r="L86" s="12" t="str">
        <f>データ!DH6</f>
        <v>【89.81】</v>
      </c>
      <c r="M86" s="12" t="s">
        <v>44</v>
      </c>
      <c r="N86" s="12" t="s">
        <v>44</v>
      </c>
      <c r="O86" s="12" t="str">
        <f>データ!EO6</f>
        <v>【0.00】</v>
      </c>
    </row>
  </sheetData>
  <sheetProtection algorithmName="SHA-512" hashValue="uFk0eZ0NsRm3jticzIMBLM2LlMnRhEWPIDjokPjvxW2MFv4v6F6ftliHa+QuNZCzmS+wIILM0Ipp+tpBjclqJw==" saltValue="ZZ1zB88cZvqSSQ8RP4M7dw=="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2" t="s">
        <v>54</v>
      </c>
      <c r="I3" s="73"/>
      <c r="J3" s="73"/>
      <c r="K3" s="73"/>
      <c r="L3" s="73"/>
      <c r="M3" s="73"/>
      <c r="N3" s="73"/>
      <c r="O3" s="73"/>
      <c r="P3" s="73"/>
      <c r="Q3" s="73"/>
      <c r="R3" s="73"/>
      <c r="S3" s="73"/>
      <c r="T3" s="73"/>
      <c r="U3" s="73"/>
      <c r="V3" s="73"/>
      <c r="W3" s="73"/>
      <c r="X3" s="74"/>
      <c r="Y3" s="78" t="s">
        <v>55</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56</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5" x14ac:dyDescent="0.15">
      <c r="A4" s="14" t="s">
        <v>57</v>
      </c>
      <c r="B4" s="16"/>
      <c r="C4" s="16"/>
      <c r="D4" s="16"/>
      <c r="E4" s="16"/>
      <c r="F4" s="16"/>
      <c r="G4" s="16"/>
      <c r="H4" s="75"/>
      <c r="I4" s="76"/>
      <c r="J4" s="76"/>
      <c r="K4" s="76"/>
      <c r="L4" s="76"/>
      <c r="M4" s="76"/>
      <c r="N4" s="76"/>
      <c r="O4" s="76"/>
      <c r="P4" s="76"/>
      <c r="Q4" s="76"/>
      <c r="R4" s="76"/>
      <c r="S4" s="76"/>
      <c r="T4" s="76"/>
      <c r="U4" s="76"/>
      <c r="V4" s="76"/>
      <c r="W4" s="76"/>
      <c r="X4" s="77"/>
      <c r="Y4" s="71" t="s">
        <v>58</v>
      </c>
      <c r="Z4" s="71"/>
      <c r="AA4" s="71"/>
      <c r="AB4" s="71"/>
      <c r="AC4" s="71"/>
      <c r="AD4" s="71"/>
      <c r="AE4" s="71"/>
      <c r="AF4" s="71"/>
      <c r="AG4" s="71"/>
      <c r="AH4" s="71"/>
      <c r="AI4" s="71"/>
      <c r="AJ4" s="71" t="s">
        <v>59</v>
      </c>
      <c r="AK4" s="71"/>
      <c r="AL4" s="71"/>
      <c r="AM4" s="71"/>
      <c r="AN4" s="71"/>
      <c r="AO4" s="71"/>
      <c r="AP4" s="71"/>
      <c r="AQ4" s="71"/>
      <c r="AR4" s="71"/>
      <c r="AS4" s="71"/>
      <c r="AT4" s="71"/>
      <c r="AU4" s="71" t="s">
        <v>60</v>
      </c>
      <c r="AV4" s="71"/>
      <c r="AW4" s="71"/>
      <c r="AX4" s="71"/>
      <c r="AY4" s="71"/>
      <c r="AZ4" s="71"/>
      <c r="BA4" s="71"/>
      <c r="BB4" s="71"/>
      <c r="BC4" s="71"/>
      <c r="BD4" s="71"/>
      <c r="BE4" s="71"/>
      <c r="BF4" s="71" t="s">
        <v>61</v>
      </c>
      <c r="BG4" s="71"/>
      <c r="BH4" s="71"/>
      <c r="BI4" s="71"/>
      <c r="BJ4" s="71"/>
      <c r="BK4" s="71"/>
      <c r="BL4" s="71"/>
      <c r="BM4" s="71"/>
      <c r="BN4" s="71"/>
      <c r="BO4" s="71"/>
      <c r="BP4" s="71"/>
      <c r="BQ4" s="71" t="s">
        <v>62</v>
      </c>
      <c r="BR4" s="71"/>
      <c r="BS4" s="71"/>
      <c r="BT4" s="71"/>
      <c r="BU4" s="71"/>
      <c r="BV4" s="71"/>
      <c r="BW4" s="71"/>
      <c r="BX4" s="71"/>
      <c r="BY4" s="71"/>
      <c r="BZ4" s="71"/>
      <c r="CA4" s="71"/>
      <c r="CB4" s="71" t="s">
        <v>63</v>
      </c>
      <c r="CC4" s="71"/>
      <c r="CD4" s="71"/>
      <c r="CE4" s="71"/>
      <c r="CF4" s="71"/>
      <c r="CG4" s="71"/>
      <c r="CH4" s="71"/>
      <c r="CI4" s="71"/>
      <c r="CJ4" s="71"/>
      <c r="CK4" s="71"/>
      <c r="CL4" s="71"/>
      <c r="CM4" s="71" t="s">
        <v>64</v>
      </c>
      <c r="CN4" s="71"/>
      <c r="CO4" s="71"/>
      <c r="CP4" s="71"/>
      <c r="CQ4" s="71"/>
      <c r="CR4" s="71"/>
      <c r="CS4" s="71"/>
      <c r="CT4" s="71"/>
      <c r="CU4" s="71"/>
      <c r="CV4" s="71"/>
      <c r="CW4" s="71"/>
      <c r="CX4" s="71" t="s">
        <v>65</v>
      </c>
      <c r="CY4" s="71"/>
      <c r="CZ4" s="71"/>
      <c r="DA4" s="71"/>
      <c r="DB4" s="71"/>
      <c r="DC4" s="71"/>
      <c r="DD4" s="71"/>
      <c r="DE4" s="71"/>
      <c r="DF4" s="71"/>
      <c r="DG4" s="71"/>
      <c r="DH4" s="71"/>
      <c r="DI4" s="71" t="s">
        <v>66</v>
      </c>
      <c r="DJ4" s="71"/>
      <c r="DK4" s="71"/>
      <c r="DL4" s="71"/>
      <c r="DM4" s="71"/>
      <c r="DN4" s="71"/>
      <c r="DO4" s="71"/>
      <c r="DP4" s="71"/>
      <c r="DQ4" s="71"/>
      <c r="DR4" s="71"/>
      <c r="DS4" s="71"/>
      <c r="DT4" s="71" t="s">
        <v>67</v>
      </c>
      <c r="DU4" s="71"/>
      <c r="DV4" s="71"/>
      <c r="DW4" s="71"/>
      <c r="DX4" s="71"/>
      <c r="DY4" s="71"/>
      <c r="DZ4" s="71"/>
      <c r="EA4" s="71"/>
      <c r="EB4" s="71"/>
      <c r="EC4" s="71"/>
      <c r="ED4" s="71"/>
      <c r="EE4" s="71" t="s">
        <v>68</v>
      </c>
      <c r="EF4" s="71"/>
      <c r="EG4" s="71"/>
      <c r="EH4" s="71"/>
      <c r="EI4" s="71"/>
      <c r="EJ4" s="71"/>
      <c r="EK4" s="71"/>
      <c r="EL4" s="71"/>
      <c r="EM4" s="71"/>
      <c r="EN4" s="71"/>
      <c r="EO4" s="71"/>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2023</v>
      </c>
      <c r="C6" s="19">
        <f t="shared" ref="C6:X6" si="3">C7</f>
        <v>252034</v>
      </c>
      <c r="D6" s="19">
        <f t="shared" si="3"/>
        <v>47</v>
      </c>
      <c r="E6" s="19">
        <f t="shared" si="3"/>
        <v>17</v>
      </c>
      <c r="F6" s="19">
        <f t="shared" si="3"/>
        <v>9</v>
      </c>
      <c r="G6" s="19">
        <f t="shared" si="3"/>
        <v>0</v>
      </c>
      <c r="H6" s="19" t="str">
        <f t="shared" si="3"/>
        <v>滋賀県　長浜市</v>
      </c>
      <c r="I6" s="19" t="str">
        <f t="shared" si="3"/>
        <v>法非適用</v>
      </c>
      <c r="J6" s="19" t="str">
        <f t="shared" si="3"/>
        <v>下水道事業</v>
      </c>
      <c r="K6" s="19" t="str">
        <f t="shared" si="3"/>
        <v>小規模集合排水処理</v>
      </c>
      <c r="L6" s="19" t="str">
        <f t="shared" si="3"/>
        <v>I2</v>
      </c>
      <c r="M6" s="19" t="str">
        <f t="shared" si="3"/>
        <v>非設置</v>
      </c>
      <c r="N6" s="20" t="str">
        <f t="shared" si="3"/>
        <v>-</v>
      </c>
      <c r="O6" s="20" t="str">
        <f t="shared" si="3"/>
        <v>該当数値なし</v>
      </c>
      <c r="P6" s="20">
        <f t="shared" si="3"/>
        <v>0.02</v>
      </c>
      <c r="Q6" s="20">
        <f t="shared" si="3"/>
        <v>47.02</v>
      </c>
      <c r="R6" s="20">
        <f t="shared" si="3"/>
        <v>2836</v>
      </c>
      <c r="S6" s="20">
        <f t="shared" si="3"/>
        <v>113940</v>
      </c>
      <c r="T6" s="20">
        <f t="shared" si="3"/>
        <v>681.02</v>
      </c>
      <c r="U6" s="20">
        <f t="shared" si="3"/>
        <v>167.31</v>
      </c>
      <c r="V6" s="20">
        <f t="shared" si="3"/>
        <v>18</v>
      </c>
      <c r="W6" s="20">
        <f t="shared" si="3"/>
        <v>0.03</v>
      </c>
      <c r="X6" s="20">
        <f t="shared" si="3"/>
        <v>600</v>
      </c>
      <c r="Y6" s="21">
        <f>IF(Y7="",NA(),Y7)</f>
        <v>83.48</v>
      </c>
      <c r="Z6" s="21">
        <f t="shared" ref="Z6:AH6" si="4">IF(Z7="",NA(),Z7)</f>
        <v>79.02</v>
      </c>
      <c r="AA6" s="21">
        <f t="shared" si="4"/>
        <v>76.91</v>
      </c>
      <c r="AB6" s="21">
        <f t="shared" si="4"/>
        <v>77.77</v>
      </c>
      <c r="AC6" s="21">
        <f t="shared" si="4"/>
        <v>77.2</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6774.02</v>
      </c>
      <c r="BG6" s="21">
        <f t="shared" ref="BG6:BO6" si="7">IF(BG7="",NA(),BG7)</f>
        <v>4924.2</v>
      </c>
      <c r="BH6" s="21">
        <f t="shared" si="7"/>
        <v>3493.75</v>
      </c>
      <c r="BI6" s="21">
        <f t="shared" si="7"/>
        <v>2255.44</v>
      </c>
      <c r="BJ6" s="21">
        <f t="shared" si="7"/>
        <v>473.25</v>
      </c>
      <c r="BK6" s="21">
        <f t="shared" si="7"/>
        <v>1748.51</v>
      </c>
      <c r="BL6" s="21">
        <f t="shared" si="7"/>
        <v>1640.16</v>
      </c>
      <c r="BM6" s="21">
        <f t="shared" si="7"/>
        <v>1521.05</v>
      </c>
      <c r="BN6" s="21">
        <f t="shared" si="7"/>
        <v>1490.65</v>
      </c>
      <c r="BO6" s="21">
        <f t="shared" si="7"/>
        <v>1312.67</v>
      </c>
      <c r="BP6" s="20" t="str">
        <f>IF(BP7="","",IF(BP7="-","【-】","【"&amp;SUBSTITUTE(TEXT(BP7,"#,##0.00"),"-","△")&amp;"】"))</f>
        <v>【1,321.62】</v>
      </c>
      <c r="BQ6" s="21">
        <f>IF(BQ7="",NA(),BQ7)</f>
        <v>4.41</v>
      </c>
      <c r="BR6" s="21">
        <f t="shared" ref="BR6:BZ6" si="8">IF(BR7="",NA(),BR7)</f>
        <v>7.69</v>
      </c>
      <c r="BS6" s="21">
        <f t="shared" si="8"/>
        <v>9.43</v>
      </c>
      <c r="BT6" s="21">
        <f t="shared" si="8"/>
        <v>6.68</v>
      </c>
      <c r="BU6" s="21">
        <f t="shared" si="8"/>
        <v>7.82</v>
      </c>
      <c r="BV6" s="21">
        <f t="shared" si="8"/>
        <v>34.99</v>
      </c>
      <c r="BW6" s="21">
        <f t="shared" si="8"/>
        <v>38.270000000000003</v>
      </c>
      <c r="BX6" s="21">
        <f t="shared" si="8"/>
        <v>37.520000000000003</v>
      </c>
      <c r="BY6" s="21">
        <f t="shared" si="8"/>
        <v>34.96</v>
      </c>
      <c r="BZ6" s="21">
        <f t="shared" si="8"/>
        <v>34.44</v>
      </c>
      <c r="CA6" s="20" t="str">
        <f>IF(CA7="","",IF(CA7="-","【-】","【"&amp;SUBSTITUTE(TEXT(CA7,"#,##0.00"),"-","△")&amp;"】"))</f>
        <v>【34.61】</v>
      </c>
      <c r="CB6" s="21">
        <f>IF(CB7="",NA(),CB7)</f>
        <v>4632.33</v>
      </c>
      <c r="CC6" s="21">
        <f t="shared" ref="CC6:CK6" si="9">IF(CC7="",NA(),CC7)</f>
        <v>2620.4499999999998</v>
      </c>
      <c r="CD6" s="21">
        <f t="shared" si="9"/>
        <v>2105.14</v>
      </c>
      <c r="CE6" s="21">
        <f t="shared" si="9"/>
        <v>3082.37</v>
      </c>
      <c r="CF6" s="21">
        <f t="shared" si="9"/>
        <v>2527.33</v>
      </c>
      <c r="CG6" s="21">
        <f t="shared" si="9"/>
        <v>520.91999999999996</v>
      </c>
      <c r="CH6" s="21">
        <f t="shared" si="9"/>
        <v>486.77</v>
      </c>
      <c r="CI6" s="21">
        <f t="shared" si="9"/>
        <v>502.1</v>
      </c>
      <c r="CJ6" s="21">
        <f t="shared" si="9"/>
        <v>539.07000000000005</v>
      </c>
      <c r="CK6" s="21">
        <f t="shared" si="9"/>
        <v>541.80999999999995</v>
      </c>
      <c r="CL6" s="20" t="str">
        <f>IF(CL7="","",IF(CL7="-","【-】","【"&amp;SUBSTITUTE(TEXT(CL7,"#,##0.00"),"-","△")&amp;"】"))</f>
        <v>【538.24】</v>
      </c>
      <c r="CM6" s="21">
        <f>IF(CM7="",NA(),CM7)</f>
        <v>45</v>
      </c>
      <c r="CN6" s="21">
        <f t="shared" ref="CN6:CV6" si="10">IF(CN7="",NA(),CN7)</f>
        <v>50</v>
      </c>
      <c r="CO6" s="21">
        <f t="shared" si="10"/>
        <v>45</v>
      </c>
      <c r="CP6" s="21">
        <f t="shared" si="10"/>
        <v>50</v>
      </c>
      <c r="CQ6" s="21">
        <f t="shared" si="10"/>
        <v>50</v>
      </c>
      <c r="CR6" s="21">
        <f t="shared" si="10"/>
        <v>34.68</v>
      </c>
      <c r="CS6" s="21">
        <f t="shared" si="10"/>
        <v>34.700000000000003</v>
      </c>
      <c r="CT6" s="21">
        <f t="shared" si="10"/>
        <v>46.83</v>
      </c>
      <c r="CU6" s="21">
        <f t="shared" si="10"/>
        <v>33.74</v>
      </c>
      <c r="CV6" s="21">
        <f t="shared" si="10"/>
        <v>32.979999999999997</v>
      </c>
      <c r="CW6" s="20" t="str">
        <f>IF(CW7="","",IF(CW7="-","【-】","【"&amp;SUBSTITUTE(TEXT(CW7,"#,##0.00"),"-","△")&amp;"】"))</f>
        <v>【33.03】</v>
      </c>
      <c r="CX6" s="21">
        <f>IF(CX7="",NA(),CX7)</f>
        <v>100</v>
      </c>
      <c r="CY6" s="21">
        <f t="shared" ref="CY6:DG6" si="11">IF(CY7="",NA(),CY7)</f>
        <v>100</v>
      </c>
      <c r="CZ6" s="21">
        <f t="shared" si="11"/>
        <v>100</v>
      </c>
      <c r="DA6" s="21">
        <f t="shared" si="11"/>
        <v>100</v>
      </c>
      <c r="DB6" s="21">
        <f t="shared" si="11"/>
        <v>100</v>
      </c>
      <c r="DC6" s="21">
        <f t="shared" si="11"/>
        <v>90.33</v>
      </c>
      <c r="DD6" s="21">
        <f t="shared" si="11"/>
        <v>90.04</v>
      </c>
      <c r="DE6" s="21">
        <f t="shared" si="11"/>
        <v>90.58</v>
      </c>
      <c r="DF6" s="21">
        <f t="shared" si="11"/>
        <v>90.11</v>
      </c>
      <c r="DG6" s="21">
        <f t="shared" si="11"/>
        <v>89.95</v>
      </c>
      <c r="DH6" s="20" t="str">
        <f>IF(DH7="","",IF(DH7="-","【-】","【"&amp;SUBSTITUTE(TEXT(DH7,"#,##0.00"),"-","△")&amp;"】"))</f>
        <v>【89.81】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0">
        <f t="shared" si="14"/>
        <v>0</v>
      </c>
      <c r="EK6" s="20">
        <f t="shared" si="14"/>
        <v>0</v>
      </c>
      <c r="EL6" s="20">
        <f t="shared" si="14"/>
        <v>0</v>
      </c>
      <c r="EM6" s="20">
        <f t="shared" si="14"/>
        <v>0</v>
      </c>
      <c r="EN6" s="20">
        <f t="shared" si="14"/>
        <v>0</v>
      </c>
      <c r="EO6" s="20" t="str">
        <f>IF(EO7="","",IF(EO7="-","【-】","【"&amp;SUBSTITUTE(TEXT(EO7,"#,##0.00"),"-","△")&amp;"】"))</f>
        <v>【0.00】</v>
      </c>
    </row>
    <row r="7" spans="1:145" s="22" customFormat="1" x14ac:dyDescent="0.15">
      <c r="A7" s="14"/>
      <c r="B7" s="23">
        <v>2023</v>
      </c>
      <c r="C7" s="23">
        <v>252034</v>
      </c>
      <c r="D7" s="23">
        <v>47</v>
      </c>
      <c r="E7" s="23">
        <v>17</v>
      </c>
      <c r="F7" s="23">
        <v>9</v>
      </c>
      <c r="G7" s="23">
        <v>0</v>
      </c>
      <c r="H7" s="23" t="s">
        <v>98</v>
      </c>
      <c r="I7" s="23" t="s">
        <v>99</v>
      </c>
      <c r="J7" s="23" t="s">
        <v>100</v>
      </c>
      <c r="K7" s="23" t="s">
        <v>101</v>
      </c>
      <c r="L7" s="23" t="s">
        <v>102</v>
      </c>
      <c r="M7" s="23" t="s">
        <v>103</v>
      </c>
      <c r="N7" s="24" t="s">
        <v>104</v>
      </c>
      <c r="O7" s="24" t="s">
        <v>105</v>
      </c>
      <c r="P7" s="24">
        <v>0.02</v>
      </c>
      <c r="Q7" s="24">
        <v>47.02</v>
      </c>
      <c r="R7" s="24">
        <v>2836</v>
      </c>
      <c r="S7" s="24">
        <v>113940</v>
      </c>
      <c r="T7" s="24">
        <v>681.02</v>
      </c>
      <c r="U7" s="24">
        <v>167.31</v>
      </c>
      <c r="V7" s="24">
        <v>18</v>
      </c>
      <c r="W7" s="24">
        <v>0.03</v>
      </c>
      <c r="X7" s="24">
        <v>600</v>
      </c>
      <c r="Y7" s="24">
        <v>83.48</v>
      </c>
      <c r="Z7" s="24">
        <v>79.02</v>
      </c>
      <c r="AA7" s="24">
        <v>76.91</v>
      </c>
      <c r="AB7" s="24">
        <v>77.77</v>
      </c>
      <c r="AC7" s="24">
        <v>77.2</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6774.02</v>
      </c>
      <c r="BG7" s="24">
        <v>4924.2</v>
      </c>
      <c r="BH7" s="24">
        <v>3493.75</v>
      </c>
      <c r="BI7" s="24">
        <v>2255.44</v>
      </c>
      <c r="BJ7" s="24">
        <v>473.25</v>
      </c>
      <c r="BK7" s="24">
        <v>1748.51</v>
      </c>
      <c r="BL7" s="24">
        <v>1640.16</v>
      </c>
      <c r="BM7" s="24">
        <v>1521.05</v>
      </c>
      <c r="BN7" s="24">
        <v>1490.65</v>
      </c>
      <c r="BO7" s="24">
        <v>1312.67</v>
      </c>
      <c r="BP7" s="24">
        <v>1321.62</v>
      </c>
      <c r="BQ7" s="24">
        <v>4.41</v>
      </c>
      <c r="BR7" s="24">
        <v>7.69</v>
      </c>
      <c r="BS7" s="24">
        <v>9.43</v>
      </c>
      <c r="BT7" s="24">
        <v>6.68</v>
      </c>
      <c r="BU7" s="24">
        <v>7.82</v>
      </c>
      <c r="BV7" s="24">
        <v>34.99</v>
      </c>
      <c r="BW7" s="24">
        <v>38.270000000000003</v>
      </c>
      <c r="BX7" s="24">
        <v>37.520000000000003</v>
      </c>
      <c r="BY7" s="24">
        <v>34.96</v>
      </c>
      <c r="BZ7" s="24">
        <v>34.44</v>
      </c>
      <c r="CA7" s="24">
        <v>34.61</v>
      </c>
      <c r="CB7" s="24">
        <v>4632.33</v>
      </c>
      <c r="CC7" s="24">
        <v>2620.4499999999998</v>
      </c>
      <c r="CD7" s="24">
        <v>2105.14</v>
      </c>
      <c r="CE7" s="24">
        <v>3082.37</v>
      </c>
      <c r="CF7" s="24">
        <v>2527.33</v>
      </c>
      <c r="CG7" s="24">
        <v>520.91999999999996</v>
      </c>
      <c r="CH7" s="24">
        <v>486.77</v>
      </c>
      <c r="CI7" s="24">
        <v>502.1</v>
      </c>
      <c r="CJ7" s="24">
        <v>539.07000000000005</v>
      </c>
      <c r="CK7" s="24">
        <v>541.80999999999995</v>
      </c>
      <c r="CL7" s="24">
        <v>538.24</v>
      </c>
      <c r="CM7" s="24">
        <v>45</v>
      </c>
      <c r="CN7" s="24">
        <v>50</v>
      </c>
      <c r="CO7" s="24">
        <v>45</v>
      </c>
      <c r="CP7" s="24">
        <v>50</v>
      </c>
      <c r="CQ7" s="24">
        <v>50</v>
      </c>
      <c r="CR7" s="24">
        <v>34.68</v>
      </c>
      <c r="CS7" s="24">
        <v>34.700000000000003</v>
      </c>
      <c r="CT7" s="24">
        <v>46.83</v>
      </c>
      <c r="CU7" s="24">
        <v>33.74</v>
      </c>
      <c r="CV7" s="24">
        <v>32.979999999999997</v>
      </c>
      <c r="CW7" s="24">
        <v>33.03</v>
      </c>
      <c r="CX7" s="24">
        <v>100</v>
      </c>
      <c r="CY7" s="24">
        <v>100</v>
      </c>
      <c r="CZ7" s="24">
        <v>100</v>
      </c>
      <c r="DA7" s="24">
        <v>100</v>
      </c>
      <c r="DB7" s="24">
        <v>100</v>
      </c>
      <c r="DC7" s="24">
        <v>90.33</v>
      </c>
      <c r="DD7" s="24">
        <v>90.04</v>
      </c>
      <c r="DE7" s="24">
        <v>90.58</v>
      </c>
      <c r="DF7" s="24">
        <v>90.11</v>
      </c>
      <c r="DG7" s="24">
        <v>89.95</v>
      </c>
      <c r="DH7" s="24">
        <v>89.81</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v>
      </c>
      <c r="EK7" s="24">
        <v>0</v>
      </c>
      <c r="EL7" s="24">
        <v>0</v>
      </c>
      <c r="EM7" s="24">
        <v>0</v>
      </c>
      <c r="EN7" s="24">
        <v>0</v>
      </c>
      <c r="EO7" s="24">
        <v>0</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DATEVALUE($B7-B11&amp;"/1/"&amp;B12)</f>
        <v>36892</v>
      </c>
      <c r="C10" s="27">
        <f t="shared" ref="C10:F10" si="15">DATEVALUE($B7-C11&amp;"/1/"&amp;C12)</f>
        <v>37257</v>
      </c>
      <c r="D10" s="27">
        <f t="shared" si="15"/>
        <v>37623</v>
      </c>
      <c r="E10" s="27">
        <f t="shared" si="15"/>
        <v>37989</v>
      </c>
      <c r="F10" s="27">
        <f t="shared" si="15"/>
        <v>38356</v>
      </c>
    </row>
    <row r="11" spans="1:145" x14ac:dyDescent="0.15">
      <c r="B11">
        <v>22</v>
      </c>
      <c r="C11">
        <v>21</v>
      </c>
      <c r="D11">
        <v>20</v>
      </c>
      <c r="E11">
        <v>19</v>
      </c>
      <c r="F11">
        <v>18</v>
      </c>
      <c r="G11" t="s">
        <v>111</v>
      </c>
    </row>
    <row r="12" spans="1:145" x14ac:dyDescent="0.15">
      <c r="B12">
        <v>1</v>
      </c>
      <c r="C12">
        <v>1</v>
      </c>
      <c r="D12">
        <v>2</v>
      </c>
      <c r="E12">
        <v>3</v>
      </c>
      <c r="F12">
        <v>4</v>
      </c>
      <c r="G12" t="s">
        <v>112</v>
      </c>
    </row>
    <row r="13" spans="1:145" x14ac:dyDescent="0.15">
      <c r="B13" t="s">
        <v>113</v>
      </c>
      <c r="C13" t="s">
        <v>114</v>
      </c>
      <c r="D13" t="s">
        <v>114</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禿 恵至</cp:lastModifiedBy>
  <dcterms:created xsi:type="dcterms:W3CDTF">2025-01-24T07:39:22Z</dcterms:created>
  <dcterms:modified xsi:type="dcterms:W3CDTF">2025-02-07T00:19:01Z</dcterms:modified>
  <cp:category/>
</cp:coreProperties>
</file>