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
    </mc:Choice>
  </mc:AlternateContent>
  <xr:revisionPtr revIDLastSave="0" documentId="13_ncr:1_{6A8358ED-1530-4BEB-B570-A99B6602E04E}" xr6:coauthVersionLast="47" xr6:coauthVersionMax="47" xr10:uidLastSave="{00000000-0000-0000-0000-000000000000}"/>
  <bookViews>
    <workbookView xWindow="-120" yWindow="-120" windowWidth="29040" windowHeight="15840" xr2:uid="{00000000-000D-0000-FFFF-FFFF00000000}"/>
  </bookViews>
  <sheets>
    <sheet name="移行先検討・補助シート" sheetId="12" r:id="rId1"/>
    <sheet name="記入例" sheetId="21" r:id="rId2"/>
    <sheet name="【参考】数式用" sheetId="4" state="hidden" r:id="rId3"/>
    <sheet name="【参考】数式用2" sheetId="14" state="hidden" r:id="rId4"/>
  </sheets>
  <definedNames>
    <definedName name="_xlnm._FilterDatabase" localSheetId="2" hidden="1">【参考】数式用!#REF!</definedName>
    <definedName name="_xlnm._FilterDatabase" localSheetId="3" hidden="1">【参考】数式用2!$B$5:$L$23</definedName>
    <definedName name="_xlnm.Print_Area" localSheetId="2">【参考】数式用!$A$1:$G$27</definedName>
    <definedName name="_xlnm.Print_Area" localSheetId="0">移行先検討・補助シート!$A$1:$CB$26</definedName>
    <definedName name="_xlnm.Print_Area" localSheetId="1">記入例!$A$1:$CB$26</definedName>
    <definedName name="サービス名">【参考】数式用!$A$5:$A$27</definedName>
    <definedName name="愛知県">#REF!</definedName>
    <definedName name="愛媛県">#REF!</definedName>
    <definedName name="茨城県">#REF!</definedName>
    <definedName name="岡山県">#REF!</definedName>
    <definedName name="沖縄県">#REF!</definedName>
    <definedName name="介護医療院">【参考】数式用!#REF!</definedName>
    <definedName name="介護予防_小規模多機能型居宅介護">【参考】数式用!#REF!</definedName>
    <definedName name="介護予防_短期入所生活介護">【参考】数式用!#REF!</definedName>
    <definedName name="介護予防_短期入所療養介護__病院等_老健以外">【参考】数式用!#REF!</definedName>
    <definedName name="介護予防_短期入所療養介護_医療院">【参考】数式用!#REF!</definedName>
    <definedName name="介護予防_短期入所療養介護_老健">【参考】数式用!#REF!</definedName>
    <definedName name="介護予防_通所リハビリテーション">【参考】数式用!#REF!</definedName>
    <definedName name="介護予防_特定施設入居者生活介護">【参考】数式用!#REF!</definedName>
    <definedName name="介護予防_認知症対応型共同生活介護">【参考】数式用!#REF!</definedName>
    <definedName name="介護予防_認知症対応型通所介護">【参考】数式用!#REF!</definedName>
    <definedName name="介護予防_訪問入浴介護">【参考】数式用!#REF!</definedName>
    <definedName name="介護老人福祉施設">【参考】数式用!#REF!</definedName>
    <definedName name="介護老人保健施設">【参考】数式用!#REF!</definedName>
    <definedName name="看護小規模多機能型居宅介護">【参考】数式用!#REF!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【参考】数式用!#REF!</definedName>
    <definedName name="地域密着型通所介護">【参考】数式用!#REF!</definedName>
    <definedName name="地域密着型特定施設入居者生活介護">【参考】数式用!#REF!</definedName>
    <definedName name="長崎県">#REF!</definedName>
    <definedName name="長野県">#REF!</definedName>
    <definedName name="鳥取県">#REF!</definedName>
    <definedName name="通所介護">【参考】数式用!#REF!</definedName>
    <definedName name="通所型サービス_総合事業">【参考】数式用!#REF!</definedName>
    <definedName name="定期巡回･随時対応型訪問介護看護">【参考】数式用!#REF!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【参考】数式用!#REF!</definedName>
    <definedName name="訪問型サービス_総合事業">【参考】数式用!#REF!</definedName>
    <definedName name="北海道">#REF!</definedName>
    <definedName name="夜間対応型訪問介護">【参考】数式用!#REF!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1" l="1"/>
  <c r="AX20" i="21"/>
  <c r="U9" i="21"/>
  <c r="P9" i="21"/>
  <c r="K9" i="21"/>
  <c r="Z9" i="21" s="1"/>
  <c r="AF6" i="21"/>
  <c r="AF6" i="12"/>
  <c r="B28" i="12" l="1"/>
  <c r="K9" i="12"/>
  <c r="P9" i="12"/>
  <c r="U9" i="12"/>
  <c r="Z9" i="12" l="1"/>
  <c r="AX20" i="12" l="1"/>
  <c r="E6" i="14" l="1"/>
  <c r="E12" i="14"/>
  <c r="E18" i="14"/>
  <c r="E20" i="14"/>
  <c r="E7" i="14"/>
  <c r="E8" i="14"/>
  <c r="E13" i="14"/>
  <c r="E14" i="14"/>
  <c r="E9" i="14"/>
  <c r="E15" i="14"/>
  <c r="E10" i="14"/>
  <c r="E19" i="14"/>
  <c r="E16" i="14"/>
  <c r="E11" i="14"/>
  <c r="E21" i="14"/>
  <c r="E17" i="14"/>
  <c r="E22" i="14"/>
  <c r="E23" i="14"/>
  <c r="I23" i="21" l="1"/>
  <c r="B23" i="21"/>
  <c r="I13" i="21"/>
  <c r="B13" i="21"/>
  <c r="I18" i="21"/>
  <c r="B18" i="21"/>
  <c r="B13" i="12"/>
  <c r="B18" i="12"/>
  <c r="B23" i="12"/>
  <c r="I18" i="12"/>
  <c r="I23" i="12"/>
  <c r="I13" i="12"/>
  <c r="I21" i="21" l="1"/>
  <c r="AJ18" i="21"/>
  <c r="AG18" i="21"/>
  <c r="AF18" i="21"/>
  <c r="AH18" i="21"/>
  <c r="B19" i="21"/>
  <c r="AK18" i="21"/>
  <c r="AI18" i="21"/>
  <c r="AL18" i="21"/>
  <c r="AJ13" i="21"/>
  <c r="AK13" i="21"/>
  <c r="AG13" i="21"/>
  <c r="B14" i="21"/>
  <c r="AL13" i="21"/>
  <c r="I15" i="21"/>
  <c r="AI13" i="21"/>
  <c r="AH13" i="21"/>
  <c r="AF13" i="21"/>
  <c r="AF13" i="12"/>
  <c r="I15" i="12"/>
  <c r="AL23" i="21"/>
  <c r="AG23" i="21"/>
  <c r="AJ23" i="21"/>
  <c r="AH23" i="21"/>
  <c r="AF23" i="21"/>
  <c r="AK23" i="21"/>
  <c r="AI23" i="21"/>
  <c r="B24" i="21"/>
  <c r="I25" i="21"/>
  <c r="I25" i="12"/>
  <c r="AF23" i="12"/>
  <c r="I21" i="12"/>
  <c r="AF18" i="12"/>
  <c r="B24" i="12"/>
  <c r="B19" i="12"/>
  <c r="B14" i="12"/>
  <c r="AL13" i="12"/>
  <c r="AK13" i="12"/>
  <c r="AI13" i="12"/>
  <c r="AJ13" i="12"/>
  <c r="AG13" i="12"/>
  <c r="AH13" i="12"/>
  <c r="AJ18" i="12"/>
  <c r="AK18" i="12"/>
  <c r="AL18" i="12"/>
  <c r="AI18" i="12"/>
  <c r="AG18" i="12"/>
  <c r="AH18" i="12"/>
  <c r="AH23" i="12"/>
  <c r="AG23" i="12"/>
  <c r="AJ23" i="12"/>
  <c r="AK23" i="12"/>
  <c r="AI23" i="12"/>
  <c r="AL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K6" authorId="0" shapeId="0" xr:uid="{5D8C425C-9BBF-4F2D-B370-98CDE20F55AA}">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xr:uid="{6780A71C-0D0F-4892-8B9E-DED9B7548C36}">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K6" authorId="0" shapeId="0" xr:uid="{1E1D180A-74A5-440C-835E-83EF66ACE3E3}">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xr:uid="{F5E14FE2-9FA6-45B4-B903-8FE5F69952F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sharedStrings.xml><?xml version="1.0" encoding="utf-8"?>
<sst xmlns="http://schemas.openxmlformats.org/spreadsheetml/2006/main" count="421" uniqueCount="174">
  <si>
    <t>サービス名</t>
    <rPh sb="4" eb="5">
      <t>メイ</t>
    </rPh>
    <phoneticPr fontId="3"/>
  </si>
  <si>
    <t>処遇加算Ⅰ</t>
    <rPh sb="0" eb="2">
      <t>ショグウ</t>
    </rPh>
    <rPh sb="2" eb="4">
      <t>カサン</t>
    </rPh>
    <phoneticPr fontId="10"/>
  </si>
  <si>
    <t>特定加算Ⅱ</t>
    <rPh sb="0" eb="2">
      <t>トクテイ</t>
    </rPh>
    <rPh sb="2" eb="4">
      <t>カサン</t>
    </rPh>
    <phoneticPr fontId="10"/>
  </si>
  <si>
    <t>ベア加算なし</t>
    <rPh sb="2" eb="4">
      <t>カサン</t>
    </rPh>
    <phoneticPr fontId="10"/>
  </si>
  <si>
    <t>特定加算なし</t>
    <rPh sb="0" eb="2">
      <t>トクテイ</t>
    </rPh>
    <rPh sb="2" eb="4">
      <t>カサン</t>
    </rPh>
    <phoneticPr fontId="10"/>
  </si>
  <si>
    <t>ベア加算</t>
    <rPh sb="2" eb="4">
      <t>カサン</t>
    </rPh>
    <phoneticPr fontId="10"/>
  </si>
  <si>
    <t>　介護職員について、職位、職責又は職務内容等に応じた任用等の要件を定め、それらに応じた賃金体系を整備する。</t>
    <rPh sb="1" eb="3">
      <t>カイゴ</t>
    </rPh>
    <rPh sb="3" eb="5">
      <t>ショクイン</t>
    </rPh>
    <rPh sb="10" eb="12">
      <t>ショクイ</t>
    </rPh>
    <rPh sb="13" eb="15">
      <t>ショクセキ</t>
    </rPh>
    <rPh sb="15" eb="16">
      <t>マタ</t>
    </rPh>
    <rPh sb="17" eb="19">
      <t>ショクム</t>
    </rPh>
    <rPh sb="19" eb="21">
      <t>ナイヨウ</t>
    </rPh>
    <rPh sb="21" eb="22">
      <t>トウ</t>
    </rPh>
    <rPh sb="23" eb="24">
      <t>オウ</t>
    </rPh>
    <rPh sb="26" eb="28">
      <t>ニンヨウ</t>
    </rPh>
    <rPh sb="28" eb="29">
      <t>トウ</t>
    </rPh>
    <rPh sb="30" eb="32">
      <t>ヨウケン</t>
    </rPh>
    <rPh sb="33" eb="34">
      <t>サダ</t>
    </rPh>
    <rPh sb="40" eb="41">
      <t>オウ</t>
    </rPh>
    <rPh sb="43" eb="45">
      <t>チンギン</t>
    </rPh>
    <rPh sb="45" eb="47">
      <t>タイケイ</t>
    </rPh>
    <rPh sb="48" eb="50">
      <t>セイビ</t>
    </rPh>
    <phoneticPr fontId="10"/>
  </si>
  <si>
    <t>表１　加算率一覧</t>
    <rPh sb="0" eb="1">
      <t>ヒョウ</t>
    </rPh>
    <rPh sb="3" eb="6">
      <t>カサンリツ</t>
    </rPh>
    <rPh sb="6" eb="8">
      <t>イチラン</t>
    </rPh>
    <phoneticPr fontId="10"/>
  </si>
  <si>
    <t>表７　新加算の加算区分</t>
    <rPh sb="0" eb="1">
      <t>ヒョウ</t>
    </rPh>
    <rPh sb="3" eb="6">
      <t>シンカサン</t>
    </rPh>
    <rPh sb="7" eb="9">
      <t>カサン</t>
    </rPh>
    <rPh sb="9" eb="11">
      <t>クブン</t>
    </rPh>
    <phoneticPr fontId="10"/>
  </si>
  <si>
    <t>サービス区分</t>
    <phoneticPr fontId="10"/>
  </si>
  <si>
    <t>介護職員処遇改善加算</t>
    <rPh sb="0" eb="2">
      <t>カイゴ</t>
    </rPh>
    <rPh sb="2" eb="4">
      <t>ショクイン</t>
    </rPh>
    <rPh sb="4" eb="6">
      <t>ショグウ</t>
    </rPh>
    <rPh sb="6" eb="10">
      <t>カイゼンカサン</t>
    </rPh>
    <phoneticPr fontId="10"/>
  </si>
  <si>
    <t>介護職員等特定処遇改善加算</t>
    <rPh sb="0" eb="2">
      <t>カイゴ</t>
    </rPh>
    <rPh sb="2" eb="4">
      <t>ショクイン</t>
    </rPh>
    <rPh sb="4" eb="5">
      <t>トウ</t>
    </rPh>
    <rPh sb="5" eb="7">
      <t>トクテイ</t>
    </rPh>
    <rPh sb="7" eb="9">
      <t>ショグウ</t>
    </rPh>
    <rPh sb="9" eb="11">
      <t>カイゼン</t>
    </rPh>
    <rPh sb="11" eb="13">
      <t>カサン</t>
    </rPh>
    <phoneticPr fontId="10"/>
  </si>
  <si>
    <t>介護職員等ベースアップ等支援加算</t>
    <rPh sb="0" eb="2">
      <t>カイゴ</t>
    </rPh>
    <rPh sb="2" eb="4">
      <t>ショクイン</t>
    </rPh>
    <rPh sb="4" eb="5">
      <t>トウ</t>
    </rPh>
    <rPh sb="11" eb="12">
      <t>トウ</t>
    </rPh>
    <rPh sb="12" eb="16">
      <t>シエンカサン</t>
    </rPh>
    <phoneticPr fontId="10"/>
  </si>
  <si>
    <t>介護職員等処遇改善加算</t>
    <rPh sb="0" eb="5">
      <t>カイゴショクイントウ</t>
    </rPh>
    <rPh sb="5" eb="11">
      <t>ショグウカイゼンカサン</t>
    </rPh>
    <phoneticPr fontId="1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</si>
  <si>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10"/>
  </si>
  <si>
    <t>介護福祉士の配置等要件</t>
    <rPh sb="0" eb="5">
      <t>カイゴフクシシ</t>
    </rPh>
    <rPh sb="6" eb="8">
      <t>ハイチ</t>
    </rPh>
    <rPh sb="8" eb="9">
      <t>トウ</t>
    </rPh>
    <rPh sb="9" eb="11">
      <t>ヨウケン</t>
    </rPh>
    <phoneticPr fontId="10"/>
  </si>
  <si>
    <t>訪問介護</t>
  </si>
  <si>
    <t>計算用</t>
    <rPh sb="0" eb="3">
      <t>ケイサンヨウ</t>
    </rPh>
    <phoneticPr fontId="10"/>
  </si>
  <si>
    <t>キャリアパス要件等の適合状況に応じた加算率</t>
    <rPh sb="6" eb="9">
      <t>ヨウケントウ</t>
    </rPh>
    <rPh sb="10" eb="12">
      <t>テキゴウ</t>
    </rPh>
    <rPh sb="12" eb="14">
      <t>ジョウキョウ</t>
    </rPh>
    <rPh sb="15" eb="16">
      <t>オウ</t>
    </rPh>
    <rPh sb="18" eb="21">
      <t>カサンリツ</t>
    </rPh>
    <phoneticPr fontId="10"/>
  </si>
  <si>
    <t>サービス提供体制強化加算等の算定状況に応じた加算率</t>
    <rPh sb="14" eb="16">
      <t>サンテイ</t>
    </rPh>
    <phoneticPr fontId="10"/>
  </si>
  <si>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0"/>
  </si>
  <si>
    <t>処遇加算Ⅱ</t>
    <rPh sb="2" eb="4">
      <t>カサン</t>
    </rPh>
    <phoneticPr fontId="10"/>
  </si>
  <si>
    <t>処遇加算Ⅲ</t>
    <rPh sb="2" eb="4">
      <t>カサン</t>
    </rPh>
    <phoneticPr fontId="10"/>
  </si>
  <si>
    <t>処遇加算なし</t>
    <rPh sb="0" eb="2">
      <t>ショグウ</t>
    </rPh>
    <rPh sb="2" eb="4">
      <t>カサン</t>
    </rPh>
    <phoneticPr fontId="12"/>
  </si>
  <si>
    <t>特定加算Ⅰ</t>
    <rPh sb="0" eb="2">
      <t>トクテイ</t>
    </rPh>
    <rPh sb="2" eb="4">
      <t>カサン</t>
    </rPh>
    <phoneticPr fontId="10"/>
  </si>
  <si>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</si>
  <si>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</si>
  <si>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</si>
  <si>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</si>
  <si>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（介護予防）訪問入浴介護</t>
  </si>
  <si>
    <t>夜間対応型訪問介護</t>
  </si>
  <si>
    <t>通所介護</t>
  </si>
  <si>
    <t>定期巡回･随時対応型訪問介護看護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</si>
  <si>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</si>
  <si>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</si>
  <si>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</si>
  <si>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</si>
  <si>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</si>
  <si>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</si>
  <si>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</si>
  <si>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</si>
  <si>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</si>
  <si>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</si>
  <si>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</si>
  <si>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</si>
  <si>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</si>
  <si>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</si>
  <si>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</si>
  <si>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</si>
  <si>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</si>
  <si>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</si>
  <si>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サービス区分</t>
  </si>
  <si>
    <t>　特定事業所加算ⅠまたはⅡを算定する。</t>
    <phoneticPr fontId="1"/>
  </si>
  <si>
    <t>　特定事業所加算ⅠまたはⅡもしくはそれらに準じる市町村独自の加算を算定する。</t>
  </si>
  <si>
    <t>　サービス提供体制強化加算ⅠまたはⅡを算定する。</t>
    <rPh sb="5" eb="9">
      <t>テイキョウ</t>
    </rPh>
    <rPh sb="9" eb="11">
      <t>キョウカ</t>
    </rPh>
    <rPh sb="11" eb="13">
      <t>カサン</t>
    </rPh>
    <phoneticPr fontId="1"/>
  </si>
  <si>
    <t>　サービス提供体制強化加算Ⅰ、Ⅱ、Ⅲイまたはロを算定する。</t>
    <rPh sb="5" eb="9">
      <t>テイキョウ</t>
    </rPh>
    <rPh sb="9" eb="11">
      <t>キョウカ</t>
    </rPh>
    <rPh sb="11" eb="13">
      <t>カサン</t>
    </rPh>
    <phoneticPr fontId="1"/>
  </si>
  <si>
    <t>　サービス提供体制強化加算ⅠまたはⅡもしくは入居継続支援加算ⅠまたはⅡを算定する。</t>
    <rPh sb="5" eb="9">
      <t>テイキョウ</t>
    </rPh>
    <rPh sb="9" eb="11">
      <t>キョウカ</t>
    </rPh>
    <rPh sb="11" eb="13">
      <t>カサン</t>
    </rPh>
    <phoneticPr fontId="1"/>
  </si>
  <si>
    <t>　サービス提供体制強化加算ⅠまたはⅡを算定するもしくは併設本体施設で要件を満たす。</t>
    <rPh sb="5" eb="9">
      <t>テイキョウ</t>
    </rPh>
    <rPh sb="9" eb="11">
      <t>キョウカ</t>
    </rPh>
    <rPh sb="11" eb="13">
      <t>カサン</t>
    </rPh>
    <phoneticPr fontId="1"/>
  </si>
  <si>
    <t>　サービス提供体制強化加算ⅠまたはⅡもしくはそれらに準ずる市町村独自の加算を算定する。</t>
    <rPh sb="5" eb="9">
      <t>テイキョウ</t>
    </rPh>
    <rPh sb="9" eb="11">
      <t>キョウカ</t>
    </rPh>
    <rPh sb="11" eb="13">
      <t>カサン</t>
    </rPh>
    <rPh sb="26" eb="27">
      <t>ジュン</t>
    </rPh>
    <rPh sb="29" eb="32">
      <t>シチョウソン</t>
    </rPh>
    <rPh sb="32" eb="34">
      <t>ドクジ</t>
    </rPh>
    <rPh sb="35" eb="37">
      <t>カサン</t>
    </rPh>
    <phoneticPr fontId="1"/>
  </si>
  <si>
    <t>　６つの区分ごとにそれぞれ１つ以上の取組を行う。</t>
    <rPh sb="18" eb="20">
      <t>トリクミ</t>
    </rPh>
    <rPh sb="21" eb="22">
      <t>オコナ</t>
    </rPh>
    <phoneticPr fontId="10"/>
  </si>
  <si>
    <t>（１）基本情報</t>
    <rPh sb="3" eb="5">
      <t>キホン</t>
    </rPh>
    <rPh sb="5" eb="7">
      <t>ジョウホウ</t>
    </rPh>
    <phoneticPr fontId="4"/>
  </si>
  <si>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</si>
  <si>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</si>
  <si>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</si>
  <si>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</si>
  <si>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</si>
  <si>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</si>
  <si>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</si>
  <si>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</si>
  <si>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</si>
  <si>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</si>
  <si>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</si>
  <si>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</si>
  <si>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</si>
  <si>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合計</t>
    <rPh sb="0" eb="2">
      <t>ゴウケイ</t>
    </rPh>
    <phoneticPr fontId="10"/>
  </si>
  <si>
    <t>キャリアパスⅠ</t>
    <phoneticPr fontId="10"/>
  </si>
  <si>
    <t>キャリアパスⅡ</t>
    <phoneticPr fontId="10"/>
  </si>
  <si>
    <t>キャリアパスⅢ</t>
    <phoneticPr fontId="10"/>
  </si>
  <si>
    <t>キャリアパスⅣ</t>
    <phoneticPr fontId="10"/>
  </si>
  <si>
    <t>キャリアパスⅤ</t>
    <phoneticPr fontId="10"/>
  </si>
  <si>
    <t>（２）新加算への推奨の移行パターン</t>
    <rPh sb="3" eb="6">
      <t>シンカサン</t>
    </rPh>
    <rPh sb="8" eb="10">
      <t>スイショウ</t>
    </rPh>
    <rPh sb="11" eb="13">
      <t>イコウ</t>
    </rPh>
    <phoneticPr fontId="4"/>
  </si>
  <si>
    <t>自然体で移行</t>
    <rPh sb="0" eb="3">
      <t>シゼンタイ</t>
    </rPh>
    <rPh sb="4" eb="6">
      <t>イコウ</t>
    </rPh>
    <phoneticPr fontId="4"/>
  </si>
  <si>
    <t>　介護職員の資質向上の目標や具体的な計画を策定し、a 研修機会の提供、技術指導等 又は b 資格取得の支援（シフト調整、休暇の付与、費用の援助等）を実施する。</t>
    <rPh sb="1" eb="3">
      <t>カイゴ</t>
    </rPh>
    <rPh sb="3" eb="5">
      <t>ショクイン</t>
    </rPh>
    <rPh sb="6" eb="8">
      <t>シシツ</t>
    </rPh>
    <rPh sb="8" eb="10">
      <t>コウジョウ</t>
    </rPh>
    <rPh sb="11" eb="13">
      <t>モクヒョウ</t>
    </rPh>
    <rPh sb="14" eb="17">
      <t>グタイテキ</t>
    </rPh>
    <rPh sb="18" eb="20">
      <t>ケイカク</t>
    </rPh>
    <rPh sb="21" eb="23">
      <t>サクテイ</t>
    </rPh>
    <rPh sb="41" eb="42">
      <t>マタ</t>
    </rPh>
    <rPh sb="74" eb="76">
      <t>ジッシ</t>
    </rPh>
    <phoneticPr fontId="10"/>
  </si>
  <si>
    <t>　介護職員について a 経験に応じて昇給する仕組み、b 資格等に応じて昇給する仕組み、c 一定の基準に基づき定期に昇給を判定する仕組み のいずれかを整備する。</t>
    <rPh sb="1" eb="3">
      <t>カイゴ</t>
    </rPh>
    <rPh sb="3" eb="5">
      <t>ショクイン</t>
    </rPh>
    <rPh sb="12" eb="14">
      <t>ケイケン</t>
    </rPh>
    <rPh sb="15" eb="16">
      <t>オウ</t>
    </rPh>
    <rPh sb="18" eb="20">
      <t>ショウキュウ</t>
    </rPh>
    <rPh sb="22" eb="24">
      <t>シク</t>
    </rPh>
    <rPh sb="28" eb="29">
      <t>トウ</t>
    </rPh>
    <rPh sb="30" eb="31">
      <t>オウ</t>
    </rPh>
    <rPh sb="33" eb="35">
      <t>ショウキュウ</t>
    </rPh>
    <rPh sb="37" eb="39">
      <t>シク</t>
    </rPh>
    <rPh sb="45" eb="47">
      <t>イッテイ</t>
    </rPh>
    <rPh sb="46" eb="48">
      <t>キジュン</t>
    </rPh>
    <rPh sb="49" eb="50">
      <t>モト</t>
    </rPh>
    <rPh sb="52" eb="54">
      <t>テイキ</t>
    </rPh>
    <rPh sb="55" eb="57">
      <t>ショウキュウ</t>
    </rPh>
    <rPh sb="58" eb="60">
      <t>ハンテイ</t>
    </rPh>
    <rPh sb="62" eb="64">
      <t>シク</t>
    </rPh>
    <phoneticPr fontId="10"/>
  </si>
  <si>
    <t>職場環境等要件の上位区分</t>
    <rPh sb="0" eb="7">
      <t>ショクバカンキョウトウヨウケン</t>
    </rPh>
    <rPh sb="8" eb="10">
      <t>ジョウイ</t>
    </rPh>
    <rPh sb="10" eb="12">
      <t>クブン</t>
    </rPh>
    <phoneticPr fontId="10"/>
  </si>
  <si>
    <t>職場環境等上位</t>
    <rPh sb="0" eb="5">
      <t>ショクバカンキョウトウ</t>
    </rPh>
    <rPh sb="5" eb="7">
      <t>ジョウイ</t>
    </rPh>
    <phoneticPr fontId="10"/>
  </si>
  <si>
    <t>パターンA</t>
    <phoneticPr fontId="4"/>
  </si>
  <si>
    <t>パターンB</t>
    <phoneticPr fontId="4"/>
  </si>
  <si>
    <t>パターンC</t>
    <phoneticPr fontId="4"/>
  </si>
  <si>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0"/>
  </si>
  <si>
    <t>新加算Ⅴ(１)</t>
    <rPh sb="0" eb="3">
      <t>シンカサン</t>
    </rPh>
    <phoneticPr fontId="4"/>
  </si>
  <si>
    <t>要件（早見表）</t>
    <rPh sb="0" eb="2">
      <t>ヨウケン</t>
    </rPh>
    <rPh sb="3" eb="6">
      <t>ハヤミヒョウ</t>
    </rPh>
    <phoneticPr fontId="10"/>
  </si>
  <si>
    <t>R5年度末（R6.3時点）の算定状況</t>
    <rPh sb="2" eb="4">
      <t>ネンド</t>
    </rPh>
    <rPh sb="4" eb="5">
      <t>マツ</t>
    </rPh>
    <rPh sb="10" eb="12">
      <t>ジテン</t>
    </rPh>
    <rPh sb="14" eb="16">
      <t>サンテイ</t>
    </rPh>
    <rPh sb="16" eb="18">
      <t>ジョウキョウ</t>
    </rPh>
    <phoneticPr fontId="4"/>
  </si>
  <si>
    <t>パターンＡ</t>
    <phoneticPr fontId="10"/>
  </si>
  <si>
    <t>パターンＣ</t>
    <phoneticPr fontId="10"/>
  </si>
  <si>
    <t>パターンＢ</t>
    <phoneticPr fontId="10"/>
  </si>
  <si>
    <t>キャリアパス要件Ⅳ(改善後の賃金要件)</t>
    <rPh sb="6" eb="8">
      <t>ヨウケン</t>
    </rPh>
    <phoneticPr fontId="10"/>
  </si>
  <si>
    <t>キャリアパス要件Ⅴ(介護福祉士の配置等)</t>
    <rPh sb="6" eb="8">
      <t>ヨウケン</t>
    </rPh>
    <phoneticPr fontId="10"/>
  </si>
  <si>
    <t>キャリアパス要件Ⅰ(任用要件・賃金体系の整備等)</t>
    <phoneticPr fontId="10"/>
  </si>
  <si>
    <t>キャリアパス要件Ⅱ(研修の実施等)</t>
    <phoneticPr fontId="10"/>
  </si>
  <si>
    <t>キャリアパス要件Ⅲ(昇給の仕組みの整備等)</t>
    <phoneticPr fontId="10"/>
  </si>
  <si>
    <t>（参考）各要件の概要</t>
    <rPh sb="1" eb="3">
      <t>サンコウ</t>
    </rPh>
    <rPh sb="4" eb="7">
      <t>カクヨウケン</t>
    </rPh>
    <rPh sb="8" eb="10">
      <t>ガイヨウ</t>
    </rPh>
    <phoneticPr fontId="4"/>
  </si>
  <si>
    <r>
      <rPr>
        <b/>
        <sz val="12"/>
        <color theme="1"/>
        <rFont val="ＭＳ ゴシック"/>
        <family val="3"/>
        <charset val="128"/>
      </rPr>
      <t>処遇改善加算の一本化</t>
    </r>
    <r>
      <rPr>
        <b/>
        <sz val="16"/>
        <color theme="1"/>
        <rFont val="ＭＳ ゴシック"/>
        <family val="3"/>
        <charset val="128"/>
      </rPr>
      <t xml:space="preserve">
移行先検討・補助シート</t>
    </r>
    <rPh sb="0" eb="6">
      <t>ショグウカイゼンカサン</t>
    </rPh>
    <rPh sb="7" eb="10">
      <t>イッポンカ</t>
    </rPh>
    <rPh sb="11" eb="13">
      <t>イコウ</t>
    </rPh>
    <rPh sb="13" eb="14">
      <t>サキ</t>
    </rPh>
    <rPh sb="14" eb="16">
      <t>ケントウ</t>
    </rPh>
    <rPh sb="17" eb="19">
      <t>ホジョ</t>
    </rPh>
    <phoneticPr fontId="4"/>
  </si>
  <si>
    <t>▶</t>
    <phoneticPr fontId="4"/>
  </si>
  <si>
    <t>新加算Ⅱ</t>
  </si>
  <si>
    <t>新加算Ⅴ(３)</t>
  </si>
  <si>
    <t>新加算Ⅰ</t>
    <rPh sb="0" eb="3">
      <t>シンカサン</t>
    </rPh>
    <phoneticPr fontId="6"/>
  </si>
  <si>
    <t>新加算Ⅴ(２)</t>
    <rPh sb="0" eb="3">
      <t>シンカサン</t>
    </rPh>
    <phoneticPr fontId="23"/>
  </si>
  <si>
    <t>新加算Ⅴ(５)</t>
    <rPh sb="0" eb="3">
      <t>シンカサン</t>
    </rPh>
    <phoneticPr fontId="23"/>
  </si>
  <si>
    <t>新加算Ⅴ(７)</t>
    <rPh sb="0" eb="3">
      <t>シンカサン</t>
    </rPh>
    <phoneticPr fontId="23"/>
  </si>
  <si>
    <t>新加算Ⅴ(10)</t>
    <rPh sb="0" eb="3">
      <t>シンカサン</t>
    </rPh>
    <phoneticPr fontId="23"/>
  </si>
  <si>
    <t>新加算Ⅴ(４)</t>
    <rPh sb="0" eb="3">
      <t>シンカサン</t>
    </rPh>
    <phoneticPr fontId="23"/>
  </si>
  <si>
    <t>新加算Ⅴ(６)</t>
    <rPh sb="0" eb="3">
      <t>シンカサン</t>
    </rPh>
    <phoneticPr fontId="23"/>
  </si>
  <si>
    <t>新加算Ⅴ(９)</t>
    <rPh sb="0" eb="3">
      <t>シンカサン</t>
    </rPh>
    <phoneticPr fontId="23"/>
  </si>
  <si>
    <t>新加算Ⅴ(12)</t>
    <rPh sb="0" eb="3">
      <t>シンカサン</t>
    </rPh>
    <phoneticPr fontId="23"/>
  </si>
  <si>
    <t>新加算Ⅲ</t>
    <rPh sb="0" eb="3">
      <t>シンカサン</t>
    </rPh>
    <phoneticPr fontId="6"/>
  </si>
  <si>
    <t>新加算Ⅳ</t>
    <rPh sb="0" eb="3">
      <t>シンカサン</t>
    </rPh>
    <phoneticPr fontId="23"/>
  </si>
  <si>
    <t>新加算Ⅴ(11)</t>
    <rPh sb="0" eb="3">
      <t>シンカサン</t>
    </rPh>
    <phoneticPr fontId="23"/>
  </si>
  <si>
    <t>新加算Ⅴ(13)</t>
    <rPh sb="0" eb="3">
      <t>シンカサン</t>
    </rPh>
    <phoneticPr fontId="23"/>
  </si>
  <si>
    <t>新加算Ⅴ(14)</t>
    <rPh sb="0" eb="3">
      <t>シンカサン</t>
    </rPh>
    <phoneticPr fontId="23"/>
  </si>
  <si>
    <t>新加算Ⅴ(１)</t>
    <rPh sb="0" eb="3">
      <t>シンカサン</t>
    </rPh>
    <phoneticPr fontId="6"/>
  </si>
  <si>
    <t>新加算Ⅴ(８)</t>
    <rPh sb="0" eb="3">
      <t>シンカサン</t>
    </rPh>
    <phoneticPr fontId="6"/>
  </si>
  <si>
    <t>新加算</t>
    <rPh sb="0" eb="3">
      <t>シンカサン</t>
    </rPh>
    <phoneticPr fontId="4"/>
  </si>
  <si>
    <t>旧３加算</t>
    <rPh sb="0" eb="1">
      <t>キュウ</t>
    </rPh>
    <rPh sb="2" eb="4">
      <t>カサン</t>
    </rPh>
    <phoneticPr fontId="10"/>
  </si>
  <si>
    <t>前年度と比較して、旧ベースアップ等加算相当の加算額の３分の２以上の新たな基本給等の改善（月給の引上げ）を行う。</t>
    <phoneticPr fontId="4"/>
  </si>
  <si>
    <t>月額賃金改善改善Ⅱ</t>
    <phoneticPr fontId="4"/>
  </si>
  <si>
    <t>新加算Ⅰ</t>
    <rPh sb="0" eb="3">
      <t>シンカサン</t>
    </rPh>
    <phoneticPr fontId="4"/>
  </si>
  <si>
    <t>R5年度と同じ要件を継続すれば、R6年度に新加算Ⅰを算定可。</t>
    <rPh sb="2" eb="4">
      <t>ネンド</t>
    </rPh>
    <rPh sb="5" eb="6">
      <t>オナ</t>
    </rPh>
    <rPh sb="7" eb="9">
      <t>ヨウケン</t>
    </rPh>
    <rPh sb="10" eb="12">
      <t>ケイゾク</t>
    </rPh>
    <rPh sb="21" eb="22">
      <t>カ</t>
    </rPh>
    <phoneticPr fontId="4"/>
  </si>
  <si>
    <t>　</t>
    <phoneticPr fontId="4"/>
  </si>
  <si>
    <t>補助金を取得する場合、４月からベア加算の算定が必要。その場合、６月以降は自然と新加算Ⅰに移行可能。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4"/>
  </si>
  <si>
    <t>新加算Ⅴ(１)</t>
    <rPh sb="0" eb="3">
      <t>シンカサン</t>
    </rPh>
    <phoneticPr fontId="12"/>
  </si>
  <si>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4"/>
  </si>
  <si>
    <t>キャリアパス要件Ⅲを「R6年度中の対応の誓約」で満たし、４月から旧処遇加算Ⅰを算定可。その場合、６月以降は自然と新加算Ⅰに移行可能。</t>
    <phoneticPr fontId="4"/>
  </si>
  <si>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4"/>
  </si>
  <si>
    <t>キャリアパス要件Ⅲを「R6年度中の対応の誓約」で満たし、４月から旧処遇加算Ⅰを算定可。加えて、補助金取得のため４月からベア加算を算定することで、６月以降、新加算Ⅰに移行可能。</t>
    <rPh sb="43" eb="44">
      <t>クワ</t>
    </rPh>
    <rPh sb="50" eb="52">
      <t>シュトク</t>
    </rPh>
    <rPh sb="64" eb="66">
      <t>サンテイ</t>
    </rPh>
    <rPh sb="73" eb="74">
      <t>ガツ</t>
    </rPh>
    <rPh sb="74" eb="76">
      <t>イコウ</t>
    </rPh>
    <rPh sb="77" eb="80">
      <t>シンカサン</t>
    </rPh>
    <rPh sb="82" eb="84">
      <t>イコウ</t>
    </rPh>
    <rPh sb="84" eb="86">
      <t>カノウ</t>
    </rPh>
    <phoneticPr fontId="4"/>
  </si>
  <si>
    <t>キャリアパス要件Ⅲを「R6年度中の対応の誓約」で満たし、４月から旧処遇加算Ⅰを算定可。その上で、４月からベア加算を算定せず、６月から月額賃金改善要件Ⅱも満たさない場合、Ⅴ(1)となる。</t>
    <rPh sb="45" eb="46">
      <t>ウエ</t>
    </rPh>
    <phoneticPr fontId="4"/>
  </si>
  <si>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4"/>
  </si>
  <si>
    <t>キャリアパス要件Ⅰ～Ⅲを「R6年度中の対応の誓約」で満たし、４月から旧処遇加算Ⅰを算定可。その場合、６月以降は自然と新加算Ⅰに移行可能。</t>
    <phoneticPr fontId="4"/>
  </si>
  <si>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4"/>
  </si>
  <si>
    <t>キャリアパス要件Ⅰ～Ⅲを「R6年度中の対応の誓約」で満たし、４月から旧処遇加算Ⅰを算定可。加えて、補助金取得のため４月からベア加算を算定することで、６月以降、新加算Ⅰに移行可能。</t>
    <phoneticPr fontId="4"/>
  </si>
  <si>
    <t>キャリアパス要件Ⅰ～Ⅲを「R6年度中の対応の誓約」で満たし、４月から旧処遇加算Ⅰを算定可。その上で、４月からベア加算を算定せず、６月から月額賃金改善要件Ⅱも満たさない場合、Ⅴ(1)となる。</t>
    <rPh sb="47" eb="48">
      <t>ウエ</t>
    </rPh>
    <phoneticPr fontId="4"/>
  </si>
  <si>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4"/>
  </si>
  <si>
    <t>新加算Ⅱ</t>
    <rPh sb="0" eb="3">
      <t>シンカサン</t>
    </rPh>
    <phoneticPr fontId="4"/>
  </si>
  <si>
    <t>R5年度と同じ要件を継続すれば、R6年度に新加算Ⅱを算定可。</t>
    <rPh sb="2" eb="4">
      <t>ネンド</t>
    </rPh>
    <rPh sb="5" eb="6">
      <t>オナ</t>
    </rPh>
    <rPh sb="7" eb="9">
      <t>ヨウケン</t>
    </rPh>
    <rPh sb="10" eb="12">
      <t>ケイゾク</t>
    </rPh>
    <rPh sb="21" eb="22">
      <t>カ</t>
    </rPh>
    <phoneticPr fontId="4"/>
  </si>
  <si>
    <t>補助金を取得する場合、４月からベア加算の算定が必要。その場合、６月以降は自然と新加算Ⅱに移行可能。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4"/>
  </si>
  <si>
    <t>４月からベア加算を算定せず、６月から月額賃金改善要件Ⅱも満たさない場合、Ⅴ(３)となる。なお、R7年度以降は月額賃金改善要件Ⅱが必要。</t>
    <phoneticPr fontId="4"/>
  </si>
  <si>
    <t>キャリアパス要件Ⅲを「R6年度中の対応の誓約」で満たし、４月から旧処遇加算Ⅰを算定可。その場合、６月以降は自然と新加算Ⅱに移行可能。</t>
    <phoneticPr fontId="4"/>
  </si>
  <si>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4"/>
  </si>
  <si>
    <t>キャリアパス要件Ⅲを「R6年度中の対応の誓約」で満たし、４月から旧処遇加算Ⅰを算定可。加えて、補助金取得のため４月からベア加算を算定することで、６月以降、新加算Ⅱに移行可能。</t>
    <phoneticPr fontId="4"/>
  </si>
  <si>
    <t>キャリアパス要件Ⅲを「R6年度中の対応の誓約」で満たし、４月から旧処遇加算Ⅰを算定可。４月からベア加算を算定せず、６月から月額賃金改善要件Ⅱも満たさない場合、Ⅴ(３)となる。</t>
    <rPh sb="6" eb="8">
      <t>ヨウケン</t>
    </rPh>
    <phoneticPr fontId="4"/>
  </si>
  <si>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4"/>
  </si>
  <si>
    <t>キャリアパス要件Ⅰ～Ⅲを「R6年度中の対応の誓約」で満たし、４月から旧処遇加算Ⅰを算定可。その場合、６月以降は自然と新加算Ⅱに移行可能。</t>
    <phoneticPr fontId="4"/>
  </si>
  <si>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4"/>
  </si>
  <si>
    <t>キャリアパス要件Ⅰ～Ⅲを「R6年度中の対応の誓約」で満たし、４月から旧処遇加算Ⅰを算定可。加えて、補助金取得のため４月からベア加算を算定することで、６月以降、新加算Ⅱに移行可能。</t>
    <phoneticPr fontId="4"/>
  </si>
  <si>
    <t>キャリアパス要件Ⅰ～Ⅲを「R6年度中の対応の誓約」で満たし、４月から旧処遇加算Ⅰを算定可。その上で、４月からベア加算を算定せず、６月から月額賃金改善要件Ⅱも満たさない場合、Ⅴ(９)となる。</t>
    <rPh sb="47" eb="48">
      <t>ウエ</t>
    </rPh>
    <phoneticPr fontId="4"/>
  </si>
  <si>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4"/>
  </si>
  <si>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4"/>
  </si>
  <si>
    <t>新加算Ⅲ</t>
    <rPh sb="0" eb="3">
      <t>シンカサン</t>
    </rPh>
    <phoneticPr fontId="4"/>
  </si>
  <si>
    <t>R5年度と同じ要件を継続すれば、R6年度に新加算Ⅲを算定可。</t>
    <rPh sb="2" eb="4">
      <t>ネンド</t>
    </rPh>
    <rPh sb="5" eb="6">
      <t>オナ</t>
    </rPh>
    <rPh sb="7" eb="9">
      <t>ヨウケン</t>
    </rPh>
    <rPh sb="10" eb="12">
      <t>ケイゾク</t>
    </rPh>
    <rPh sb="21" eb="22">
      <t>カ</t>
    </rPh>
    <phoneticPr fontId="4"/>
  </si>
  <si>
    <t>旧特定加算の職種間配分ルール緩和のメリットを受けるため、キャリアパス要件Ⅳと職場環境等要件を満たして新加算Ⅱを推奨。（補助金取得のため４月からベア加算を算定と想定）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59" eb="62">
      <t>ホジョキン</t>
    </rPh>
    <rPh sb="62" eb="64">
      <t>シュトク</t>
    </rPh>
    <rPh sb="68" eb="69">
      <t>ガツ</t>
    </rPh>
    <rPh sb="73" eb="75">
      <t>カサン</t>
    </rPh>
    <rPh sb="76" eb="78">
      <t>サンテイ</t>
    </rPh>
    <rPh sb="79" eb="81">
      <t>ソウテイ</t>
    </rPh>
    <phoneticPr fontId="4"/>
  </si>
  <si>
    <t>補助金取得のため４月からベア加算を算定した場合、６月以降は自然と新加算Ⅲに移行可能。</t>
    <phoneticPr fontId="4"/>
  </si>
  <si>
    <t>４月からベア加算を算定せず、６月から月額賃金改善要件Ⅱも満たさない場合、Ⅴ(８)となる。なお、R7年度以降は月額賃金改善要件Ⅱが必要。</t>
    <phoneticPr fontId="4"/>
  </si>
  <si>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4"/>
  </si>
  <si>
    <t>キャリアパス要件Ⅲを「R6年度中の対応の誓約」で満たし、４月から旧処遇加算Ⅰを算定可。その場合、６月以降は自然と新加算Ⅲに移行可能。</t>
    <phoneticPr fontId="4"/>
  </si>
  <si>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4"/>
  </si>
  <si>
    <t>キャリアパス要件Ⅲが必要だが、「R6年度中の対応の誓約」で可。加えて、補助金取得のため４月からベア加算を算定することで、６月以降、新加算Ⅲに移行可能。</t>
    <phoneticPr fontId="4"/>
  </si>
  <si>
    <t>補助金取得のため４月からベア加算を算定した場合、６月以降は自然と新加算Ⅳに移行可能。加えて、４月から旧特定加算Ⅱを算定し、６月以降、新加算Ⅴ(4)に移行することも推奨。</t>
    <rPh sb="0" eb="3">
      <t>ホジョキン</t>
    </rPh>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4"/>
  </si>
  <si>
    <t>４月からベア加算を算定せず、６月から月額賃金改善要件Ⅱも満たさない場合、Ⅴ(11)となる。なお、R7年度以降は月額賃金改善要件Ⅱが必要。</t>
    <phoneticPr fontId="4"/>
  </si>
  <si>
    <t>キャリアパス要件Ⅰ～Ⅲを「R6年度中の対応の誓約」で満たし、４月から旧処遇加算Ⅰを算定可。その場合、６月以降は自然と新加算Ⅲに移行可能。さらに、新加算Ⅱへの移行も推奨。</t>
    <rPh sb="78" eb="80">
      <t>イコウ</t>
    </rPh>
    <rPh sb="81" eb="83">
      <t>スイショウ</t>
    </rPh>
    <phoneticPr fontId="4"/>
  </si>
  <si>
    <t>キャリアパス要件Ⅰ・Ⅱを「R6年度中の対応の誓約」で満たし、４月から旧処遇加算Ⅱを算定可。その場合、６月以降は自然と新加算Ⅳに移行可能。</t>
    <phoneticPr fontId="4"/>
  </si>
  <si>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4"/>
  </si>
  <si>
    <t>キャリアパス要件Ⅰ・Ⅱを「R6年度中の対応の誓約」で満たし、４月から旧処遇加算Ⅱを算定可。加えて、補助金取得のため４月からベア加算を算定することで、６月以降、新加算Ⅳに移行可能。</t>
    <rPh sb="45" eb="46">
      <t>クワ</t>
    </rPh>
    <rPh sb="49" eb="52">
      <t>ホジョキン</t>
    </rPh>
    <rPh sb="52" eb="54">
      <t>シュトク</t>
    </rPh>
    <rPh sb="58" eb="59">
      <t>ガツ</t>
    </rPh>
    <rPh sb="63" eb="65">
      <t>カサン</t>
    </rPh>
    <rPh sb="66" eb="68">
      <t>サンテイ</t>
    </rPh>
    <rPh sb="75" eb="78">
      <t>ガツイコウ</t>
    </rPh>
    <rPh sb="79" eb="82">
      <t>シンカサン</t>
    </rPh>
    <rPh sb="84" eb="86">
      <t>イコウ</t>
    </rPh>
    <rPh sb="86" eb="88">
      <t>カノウ</t>
    </rPh>
    <phoneticPr fontId="4"/>
  </si>
  <si>
    <t>キャリアパス要件Ⅰ・Ⅱを「R6年度中の対応の誓約」で満たし、４月から旧処遇加算Ⅱを算定可。その上で、４月からベア加算を算定せず、６月から月額賃金改善要件Ⅱも満たさない場合、Ⅴ(11)となる。</t>
    <rPh sb="26" eb="27">
      <t>ミ</t>
    </rPh>
    <rPh sb="43" eb="44">
      <t>カ</t>
    </rPh>
    <rPh sb="54" eb="56">
      <t>ヒツヨウ</t>
    </rPh>
    <phoneticPr fontId="4"/>
  </si>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</sst>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4"/>
      <color theme="1"/>
      <name val="ＭＳ ゴシック"/>
      <family val="3"/>
      <charset val="128"/>
    </font>
    <font>
      <u/>
      <sz val="11"/>
      <color theme="10"/>
      <name val="ＭＳ Ｐゴシック"/>
      <family val="3"/>
      <charset val="128"/>
    </font>
    <font>
      <sz val="11"/>
      <name val="Yu Gothic"/>
      <family val="3"/>
      <charset val="128"/>
      <scheme val="minor"/>
    </font>
    <font>
      <sz val="9"/>
      <color rgb="FF000000"/>
      <name val="MS P ゴシック"/>
      <family val="3"/>
      <charset val="128"/>
    </font>
    <font>
      <sz val="10"/>
      <name val="Yu Gothic"/>
      <family val="3"/>
      <charset val="128"/>
      <scheme val="minor"/>
    </font>
    <font>
      <sz val="9"/>
      <name val="Yu Gothic"/>
      <family val="3"/>
      <charset val="128"/>
      <scheme val="minor"/>
    </font>
    <font>
      <sz val="11"/>
      <color rgb="FFFF0000"/>
      <name val="Yu Gothic"/>
      <family val="3"/>
      <charset val="128"/>
      <scheme val="minor"/>
    </font>
    <font>
      <sz val="8"/>
      <color theme="1"/>
      <name val="Yu Gothic"/>
      <family val="3"/>
      <charset val="128"/>
      <scheme val="minor"/>
    </font>
    <font>
      <sz val="10"/>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sz val="20"/>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ashed">
        <color auto="1"/>
      </bottom>
      <diagonal/>
    </border>
    <border>
      <left/>
      <right style="dashed">
        <color auto="1"/>
      </right>
      <top/>
      <bottom style="dash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op>
      <bottom style="thin">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style="dashed">
        <color indexed="64"/>
      </left>
      <right/>
      <top/>
      <bottom/>
      <diagonal/>
    </border>
    <border>
      <left style="dashDot">
        <color auto="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5">
    <xf numFmtId="0" fontId="0"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296">
    <xf numFmtId="0" fontId="0" fillId="0" borderId="0" xfId="0"/>
    <xf numFmtId="0" fontId="6"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Border="1"/>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wrapText="1"/>
    </xf>
    <xf numFmtId="38" fontId="7" fillId="2" borderId="0" xfId="1" applyFont="1" applyFill="1" applyBorder="1" applyAlignment="1">
      <alignment horizontal="right" vertical="center"/>
    </xf>
    <xf numFmtId="2" fontId="7" fillId="2" borderId="0" xfId="0" applyNumberFormat="1" applyFont="1" applyFill="1" applyBorder="1" applyAlignment="1">
      <alignment horizontal="right" vertical="center"/>
    </xf>
    <xf numFmtId="0" fontId="15" fillId="0" borderId="0" xfId="2" applyFont="1">
      <alignment vertical="center"/>
    </xf>
    <xf numFmtId="0" fontId="13" fillId="0" borderId="0" xfId="2" applyFont="1">
      <alignment vertical="center"/>
    </xf>
    <xf numFmtId="0" fontId="16" fillId="0" borderId="0" xfId="2" applyFont="1" applyAlignment="1">
      <alignment horizontal="center" vertical="center" wrapText="1"/>
    </xf>
    <xf numFmtId="0" fontId="15" fillId="0" borderId="40" xfId="2" applyFont="1" applyBorder="1" applyAlignment="1">
      <alignment horizontal="left" vertical="center" wrapText="1"/>
    </xf>
    <xf numFmtId="0" fontId="15" fillId="0" borderId="43" xfId="2" applyFont="1" applyBorder="1" applyAlignment="1">
      <alignment horizontal="left" vertical="center" wrapText="1"/>
    </xf>
    <xf numFmtId="0" fontId="15" fillId="0" borderId="44" xfId="2" applyFont="1" applyBorder="1" applyAlignment="1">
      <alignment horizontal="left" vertical="center" wrapText="1"/>
    </xf>
    <xf numFmtId="176" fontId="15" fillId="0" borderId="30" xfId="4" applyNumberFormat="1" applyFont="1" applyBorder="1" applyAlignment="1">
      <alignment vertical="center" wrapText="1"/>
    </xf>
    <xf numFmtId="176" fontId="15" fillId="0" borderId="11" xfId="4" applyNumberFormat="1" applyFont="1" applyBorder="1" applyAlignment="1">
      <alignment vertical="center" wrapText="1"/>
    </xf>
    <xf numFmtId="176" fontId="15" fillId="0" borderId="19" xfId="4" applyNumberFormat="1" applyFont="1" applyBorder="1" applyAlignment="1">
      <alignment vertical="center" wrapText="1"/>
    </xf>
    <xf numFmtId="176" fontId="15" fillId="0" borderId="26" xfId="4" applyNumberFormat="1" applyFont="1" applyBorder="1" applyAlignment="1">
      <alignment vertical="center" wrapText="1"/>
    </xf>
    <xf numFmtId="176" fontId="15" fillId="0" borderId="18" xfId="4" applyNumberFormat="1" applyFont="1" applyBorder="1" applyAlignment="1">
      <alignment vertical="center" wrapText="1"/>
    </xf>
    <xf numFmtId="176" fontId="15" fillId="0" borderId="44" xfId="4" applyNumberFormat="1" applyFont="1" applyBorder="1" applyAlignment="1">
      <alignment vertical="center" wrapText="1"/>
    </xf>
    <xf numFmtId="176" fontId="16" fillId="0" borderId="21" xfId="4" applyNumberFormat="1" applyFont="1" applyBorder="1" applyAlignment="1">
      <alignment horizontal="right" vertical="center" wrapText="1"/>
    </xf>
    <xf numFmtId="176" fontId="16" fillId="0" borderId="9" xfId="4" applyNumberFormat="1" applyFont="1" applyBorder="1" applyAlignment="1">
      <alignment horizontal="right" vertical="center" wrapText="1"/>
    </xf>
    <xf numFmtId="176" fontId="16" fillId="0" borderId="23" xfId="4" applyNumberFormat="1" applyFont="1" applyBorder="1" applyAlignment="1">
      <alignment horizontal="right" vertical="center" wrapText="1"/>
    </xf>
    <xf numFmtId="176" fontId="15" fillId="0" borderId="21" xfId="4" applyNumberFormat="1" applyFont="1" applyBorder="1" applyAlignment="1">
      <alignment vertical="center" wrapText="1"/>
    </xf>
    <xf numFmtId="176" fontId="15" fillId="0" borderId="9" xfId="4" applyNumberFormat="1" applyFont="1" applyBorder="1" applyAlignment="1">
      <alignment vertical="center" wrapText="1"/>
    </xf>
    <xf numFmtId="176" fontId="15" fillId="0" borderId="10" xfId="4" applyNumberFormat="1" applyFont="1" applyBorder="1" applyAlignment="1">
      <alignment vertical="center" wrapText="1"/>
    </xf>
    <xf numFmtId="176" fontId="15" fillId="0" borderId="1" xfId="4" applyNumberFormat="1" applyFont="1" applyBorder="1" applyAlignment="1">
      <alignment vertical="center" wrapText="1"/>
    </xf>
    <xf numFmtId="176" fontId="15" fillId="0" borderId="4" xfId="4" applyNumberFormat="1" applyFont="1" applyBorder="1" applyAlignment="1">
      <alignment vertical="center" wrapText="1"/>
    </xf>
    <xf numFmtId="176" fontId="15" fillId="0" borderId="27" xfId="4" applyNumberFormat="1" applyFont="1" applyBorder="1" applyAlignment="1">
      <alignment vertical="center" wrapText="1"/>
    </xf>
    <xf numFmtId="176" fontId="15" fillId="0" borderId="2" xfId="4" applyNumberFormat="1" applyFont="1" applyBorder="1" applyAlignment="1">
      <alignment vertical="center" wrapText="1"/>
    </xf>
    <xf numFmtId="176" fontId="15" fillId="0" borderId="43" xfId="4" applyNumberFormat="1" applyFont="1" applyBorder="1" applyAlignment="1">
      <alignment vertical="center" wrapText="1"/>
    </xf>
    <xf numFmtId="176" fontId="16" fillId="0" borderId="10" xfId="4" applyNumberFormat="1" applyFont="1" applyBorder="1" applyAlignment="1">
      <alignment horizontal="right" vertical="center" wrapText="1"/>
    </xf>
    <xf numFmtId="176" fontId="16" fillId="0" borderId="1" xfId="4" applyNumberFormat="1" applyFont="1" applyBorder="1" applyAlignment="1">
      <alignment horizontal="right" vertical="center" wrapText="1"/>
    </xf>
    <xf numFmtId="176" fontId="16" fillId="0" borderId="27" xfId="4" applyNumberFormat="1" applyFont="1" applyBorder="1" applyAlignment="1">
      <alignment horizontal="right" vertical="center" wrapText="1"/>
    </xf>
    <xf numFmtId="0" fontId="15" fillId="0" borderId="47" xfId="2" applyFont="1" applyBorder="1" applyAlignment="1">
      <alignment horizontal="left" vertical="center" wrapText="1"/>
    </xf>
    <xf numFmtId="176" fontId="15" fillId="0" borderId="31" xfId="4" applyNumberFormat="1" applyFont="1" applyBorder="1" applyAlignment="1">
      <alignment vertical="center" wrapText="1"/>
    </xf>
    <xf numFmtId="176" fontId="15" fillId="0" borderId="32" xfId="4" applyNumberFormat="1" applyFont="1" applyBorder="1" applyAlignment="1">
      <alignment vertical="center" wrapText="1"/>
    </xf>
    <xf numFmtId="176" fontId="15" fillId="0" borderId="12" xfId="4" applyNumberFormat="1" applyFont="1" applyBorder="1" applyAlignment="1">
      <alignment vertical="center" wrapText="1"/>
    </xf>
    <xf numFmtId="176" fontId="15" fillId="0" borderId="29" xfId="4" applyNumberFormat="1" applyFont="1" applyBorder="1" applyAlignment="1">
      <alignment vertical="center" wrapText="1"/>
    </xf>
    <xf numFmtId="176" fontId="15" fillId="0" borderId="28" xfId="4" applyNumberFormat="1" applyFont="1" applyBorder="1" applyAlignment="1">
      <alignment vertical="center" wrapText="1"/>
    </xf>
    <xf numFmtId="176" fontId="15" fillId="0" borderId="15" xfId="4" applyNumberFormat="1" applyFont="1" applyBorder="1" applyAlignment="1">
      <alignment vertical="center" wrapText="1"/>
    </xf>
    <xf numFmtId="176" fontId="15" fillId="0" borderId="24" xfId="4" applyNumberFormat="1" applyFont="1" applyBorder="1" applyAlignment="1">
      <alignment vertical="center" wrapText="1"/>
    </xf>
    <xf numFmtId="176" fontId="15" fillId="0" borderId="46" xfId="4" applyNumberFormat="1" applyFont="1" applyBorder="1" applyAlignment="1">
      <alignment vertical="center" wrapText="1"/>
    </xf>
    <xf numFmtId="176" fontId="16" fillId="0" borderId="31" xfId="4" applyNumberFormat="1" applyFont="1" applyBorder="1" applyAlignment="1">
      <alignment horizontal="right" vertical="center" wrapText="1"/>
    </xf>
    <xf numFmtId="176" fontId="16" fillId="0" borderId="32" xfId="4" applyNumberFormat="1" applyFont="1" applyBorder="1" applyAlignment="1">
      <alignment horizontal="right" vertical="center" wrapText="1"/>
    </xf>
    <xf numFmtId="176" fontId="16" fillId="0" borderId="34" xfId="4" applyNumberFormat="1" applyFont="1" applyBorder="1" applyAlignment="1">
      <alignment horizontal="right" vertical="center" wrapText="1"/>
    </xf>
    <xf numFmtId="176" fontId="15" fillId="0" borderId="8" xfId="4" applyNumberFormat="1" applyFont="1" applyBorder="1" applyAlignment="1">
      <alignment vertical="center" wrapText="1"/>
    </xf>
    <xf numFmtId="176" fontId="15" fillId="0" borderId="23" xfId="4" applyNumberFormat="1" applyFont="1" applyBorder="1" applyAlignment="1">
      <alignment vertical="center" wrapText="1"/>
    </xf>
    <xf numFmtId="176" fontId="15" fillId="0" borderId="22" xfId="4" applyNumberFormat="1" applyFont="1" applyBorder="1" applyAlignment="1">
      <alignment vertical="center" wrapText="1"/>
    </xf>
    <xf numFmtId="176" fontId="15" fillId="0" borderId="40" xfId="4" applyNumberFormat="1" applyFont="1" applyBorder="1" applyAlignment="1">
      <alignment vertical="center" wrapText="1"/>
    </xf>
    <xf numFmtId="176" fontId="16" fillId="0" borderId="30" xfId="4" applyNumberFormat="1" applyFont="1" applyBorder="1" applyAlignment="1">
      <alignment horizontal="right" vertical="center" wrapText="1"/>
    </xf>
    <xf numFmtId="176" fontId="16" fillId="0" borderId="11" xfId="4" applyNumberFormat="1" applyFont="1" applyBorder="1" applyAlignment="1">
      <alignment horizontal="right" vertical="center" wrapText="1"/>
    </xf>
    <xf numFmtId="176" fontId="16" fillId="0" borderId="26" xfId="4" applyNumberFormat="1" applyFont="1" applyBorder="1" applyAlignment="1">
      <alignment horizontal="right" vertical="center" wrapText="1"/>
    </xf>
    <xf numFmtId="176" fontId="15" fillId="0" borderId="34" xfId="4" applyNumberFormat="1" applyFont="1" applyBorder="1" applyAlignment="1">
      <alignment vertical="center" wrapText="1"/>
    </xf>
    <xf numFmtId="176" fontId="15" fillId="0" borderId="33" xfId="4" applyNumberFormat="1" applyFont="1" applyBorder="1" applyAlignment="1">
      <alignment vertical="center" wrapText="1"/>
    </xf>
    <xf numFmtId="176" fontId="15" fillId="0" borderId="47" xfId="4" applyNumberFormat="1" applyFont="1" applyBorder="1" applyAlignment="1">
      <alignment vertical="center" wrapText="1"/>
    </xf>
    <xf numFmtId="0" fontId="11" fillId="2" borderId="0" xfId="0" applyFont="1" applyFill="1" applyAlignment="1"/>
    <xf numFmtId="0" fontId="11" fillId="2" borderId="0" xfId="0" applyFont="1" applyFill="1" applyAlignment="1">
      <alignment horizontal="center"/>
    </xf>
    <xf numFmtId="0" fontId="20" fillId="0" borderId="0" xfId="0" applyFont="1"/>
    <xf numFmtId="0" fontId="22" fillId="0" borderId="0" xfId="2" applyFont="1" applyAlignment="1">
      <alignment horizontal="left" vertical="center"/>
    </xf>
    <xf numFmtId="0" fontId="23" fillId="0" borderId="0" xfId="0" applyFont="1"/>
    <xf numFmtId="0" fontId="24" fillId="0" borderId="0" xfId="0" applyFont="1"/>
    <xf numFmtId="0" fontId="22" fillId="0" borderId="1" xfId="2" applyFont="1" applyBorder="1" applyAlignment="1">
      <alignment horizontal="center" vertical="center" wrapText="1"/>
    </xf>
    <xf numFmtId="0" fontId="8" fillId="2" borderId="0" xfId="0" applyFont="1" applyFill="1" applyAlignment="1">
      <alignment horizontal="left"/>
    </xf>
    <xf numFmtId="0" fontId="23" fillId="0" borderId="0" xfId="0" applyFont="1" applyAlignment="1">
      <alignment horizontal="left"/>
    </xf>
    <xf numFmtId="0" fontId="18" fillId="0" borderId="0" xfId="0" applyFont="1" applyAlignment="1">
      <alignment horizontal="left"/>
    </xf>
    <xf numFmtId="0" fontId="23" fillId="0" borderId="0" xfId="0" applyFont="1" applyAlignment="1"/>
    <xf numFmtId="0" fontId="18" fillId="0" borderId="0" xfId="0" applyFont="1" applyAlignment="1"/>
    <xf numFmtId="0" fontId="24" fillId="0" borderId="0" xfId="2" applyFont="1">
      <alignment vertical="center"/>
    </xf>
    <xf numFmtId="0" fontId="23" fillId="0" borderId="0" xfId="2" applyFont="1" applyAlignment="1">
      <alignment horizontal="left" vertical="center"/>
    </xf>
    <xf numFmtId="0" fontId="23" fillId="0" borderId="0" xfId="2" applyFont="1" applyAlignment="1">
      <alignment vertical="center"/>
    </xf>
    <xf numFmtId="0" fontId="25" fillId="0" borderId="1" xfId="2" applyFont="1" applyBorder="1" applyAlignment="1">
      <alignment horizontal="center" vertical="center" wrapText="1"/>
    </xf>
    <xf numFmtId="0" fontId="25" fillId="0" borderId="1" xfId="2" applyFont="1" applyBorder="1" applyAlignment="1">
      <alignment horizontal="center" vertical="center"/>
    </xf>
    <xf numFmtId="0" fontId="25" fillId="2" borderId="1" xfId="4" applyNumberFormat="1" applyFont="1" applyFill="1" applyBorder="1" applyAlignment="1">
      <alignment horizontal="center" vertical="center" wrapText="1"/>
    </xf>
    <xf numFmtId="0" fontId="23" fillId="0" borderId="1" xfId="0" applyFont="1" applyBorder="1" applyAlignment="1">
      <alignment vertical="top" wrapText="1"/>
    </xf>
    <xf numFmtId="0" fontId="23" fillId="2" borderId="1" xfId="4" applyNumberFormat="1" applyFont="1" applyFill="1" applyBorder="1" applyAlignment="1">
      <alignment horizontal="left" vertical="top" wrapText="1"/>
    </xf>
    <xf numFmtId="0" fontId="23" fillId="2" borderId="1" xfId="4" applyNumberFormat="1" applyFont="1" applyFill="1" applyBorder="1" applyAlignment="1">
      <alignment vertical="top" wrapText="1"/>
    </xf>
    <xf numFmtId="0" fontId="25" fillId="2" borderId="5" xfId="4" applyNumberFormat="1" applyFont="1" applyFill="1" applyBorder="1" applyAlignment="1">
      <alignment horizontal="center" vertical="center" wrapText="1"/>
    </xf>
    <xf numFmtId="0" fontId="23" fillId="2" borderId="5" xfId="4" applyNumberFormat="1" applyFont="1" applyFill="1" applyBorder="1" applyAlignment="1">
      <alignment vertical="top" wrapText="1"/>
    </xf>
    <xf numFmtId="0" fontId="23" fillId="2" borderId="2" xfId="4" applyNumberFormat="1" applyFont="1" applyFill="1" applyBorder="1" applyAlignment="1">
      <alignment vertical="top" wrapText="1"/>
    </xf>
    <xf numFmtId="0" fontId="23" fillId="2" borderId="2" xfId="4" applyNumberFormat="1" applyFont="1" applyFill="1" applyBorder="1" applyAlignment="1">
      <alignment horizontal="left" vertical="top" wrapText="1"/>
    </xf>
    <xf numFmtId="0" fontId="25" fillId="2" borderId="63" xfId="4" applyNumberFormat="1" applyFont="1" applyFill="1" applyBorder="1" applyAlignment="1">
      <alignment horizontal="center" vertical="center" wrapText="1"/>
    </xf>
    <xf numFmtId="0" fontId="23" fillId="2" borderId="63" xfId="4" applyNumberFormat="1" applyFont="1" applyFill="1" applyBorder="1" applyAlignment="1">
      <alignment vertical="top" wrapText="1"/>
    </xf>
    <xf numFmtId="0" fontId="25" fillId="2" borderId="11" xfId="4" applyNumberFormat="1" applyFont="1" applyFill="1" applyBorder="1" applyAlignment="1">
      <alignment horizontal="center" vertical="center" wrapText="1"/>
    </xf>
    <xf numFmtId="0" fontId="23" fillId="2" borderId="11" xfId="4" applyNumberFormat="1" applyFont="1" applyFill="1" applyBorder="1" applyAlignment="1">
      <alignment horizontal="left" vertical="top" wrapText="1"/>
    </xf>
    <xf numFmtId="0" fontId="25" fillId="0" borderId="2" xfId="2" applyFont="1" applyBorder="1" applyAlignment="1">
      <alignment horizontal="center" vertical="center"/>
    </xf>
    <xf numFmtId="0" fontId="23" fillId="2" borderId="5" xfId="4" applyNumberFormat="1" applyFont="1" applyFill="1" applyBorder="1" applyAlignment="1">
      <alignment horizontal="left" vertical="top" wrapText="1"/>
    </xf>
    <xf numFmtId="0" fontId="25" fillId="2" borderId="4" xfId="4" applyNumberFormat="1" applyFont="1" applyFill="1" applyBorder="1" applyAlignment="1">
      <alignment horizontal="center" vertical="center" wrapText="1"/>
    </xf>
    <xf numFmtId="0" fontId="23" fillId="2" borderId="63" xfId="4" applyNumberFormat="1" applyFont="1" applyFill="1" applyBorder="1" applyAlignment="1">
      <alignment horizontal="left" vertical="top" wrapText="1"/>
    </xf>
    <xf numFmtId="0" fontId="0" fillId="0" borderId="0" xfId="0" applyFont="1"/>
    <xf numFmtId="0" fontId="15" fillId="0" borderId="56" xfId="4" applyNumberFormat="1" applyFont="1" applyBorder="1" applyAlignment="1">
      <alignment horizontal="center" vertical="center" wrapText="1"/>
    </xf>
    <xf numFmtId="0" fontId="15" fillId="0" borderId="55" xfId="4" applyNumberFormat="1" applyFont="1" applyBorder="1" applyAlignment="1">
      <alignment horizontal="center" vertical="center" wrapText="1"/>
    </xf>
    <xf numFmtId="0" fontId="15" fillId="0" borderId="57" xfId="4" applyNumberFormat="1" applyFont="1" applyBorder="1" applyAlignment="1">
      <alignment horizontal="center" vertical="center" wrapText="1"/>
    </xf>
    <xf numFmtId="0" fontId="15" fillId="0" borderId="54" xfId="2" applyNumberFormat="1" applyFont="1" applyBorder="1" applyAlignment="1">
      <alignment horizontal="center" vertical="center" wrapText="1"/>
    </xf>
    <xf numFmtId="0" fontId="15" fillId="0" borderId="55" xfId="2" applyNumberFormat="1" applyFont="1" applyBorder="1" applyAlignment="1">
      <alignment horizontal="center" vertical="center" wrapText="1"/>
    </xf>
    <xf numFmtId="0" fontId="15" fillId="0" borderId="56" xfId="2" applyNumberFormat="1" applyFont="1" applyBorder="1" applyAlignment="1">
      <alignment horizontal="center" vertical="center" wrapText="1"/>
    </xf>
    <xf numFmtId="0" fontId="15" fillId="0" borderId="50" xfId="2" applyNumberFormat="1" applyFont="1" applyBorder="1" applyAlignment="1">
      <alignment horizontal="center" vertical="center" wrapText="1"/>
    </xf>
    <xf numFmtId="0" fontId="15" fillId="0" borderId="57" xfId="2" applyNumberFormat="1" applyFont="1" applyBorder="1" applyAlignment="1">
      <alignment horizontal="center" vertical="center" wrapText="1"/>
    </xf>
    <xf numFmtId="0" fontId="15" fillId="0" borderId="25" xfId="2" applyNumberFormat="1" applyFont="1" applyBorder="1" applyAlignment="1">
      <alignment horizontal="center" vertical="center"/>
    </xf>
    <xf numFmtId="0" fontId="7" fillId="2" borderId="0" xfId="0" applyFont="1" applyFill="1"/>
    <xf numFmtId="176" fontId="7"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23" fillId="0" borderId="63" xfId="4" applyNumberFormat="1" applyFont="1" applyFill="1" applyBorder="1" applyAlignment="1">
      <alignment vertical="top" wrapText="1"/>
    </xf>
    <xf numFmtId="0" fontId="23" fillId="0" borderId="2" xfId="4" applyNumberFormat="1" applyFont="1" applyFill="1" applyBorder="1" applyAlignment="1">
      <alignment horizontal="left" vertical="top" wrapText="1"/>
    </xf>
    <xf numFmtId="0" fontId="23" fillId="0" borderId="11" xfId="4" applyNumberFormat="1" applyFont="1" applyFill="1" applyBorder="1" applyAlignment="1">
      <alignment horizontal="left" vertical="top" wrapText="1"/>
    </xf>
    <xf numFmtId="0" fontId="23" fillId="0" borderId="1" xfId="4" applyNumberFormat="1" applyFont="1" applyFill="1" applyBorder="1" applyAlignment="1">
      <alignment horizontal="left" vertical="top" wrapText="1"/>
    </xf>
    <xf numFmtId="0" fontId="23" fillId="0" borderId="1" xfId="4" applyNumberFormat="1" applyFont="1" applyFill="1" applyBorder="1" applyAlignment="1">
      <alignment vertical="top" wrapText="1"/>
    </xf>
    <xf numFmtId="0" fontId="25" fillId="0" borderId="63" xfId="0" applyFont="1" applyBorder="1"/>
    <xf numFmtId="0" fontId="13" fillId="0" borderId="67" xfId="2" applyFont="1" applyBorder="1">
      <alignment vertical="center"/>
    </xf>
    <xf numFmtId="0" fontId="13" fillId="0" borderId="65" xfId="2" applyFont="1" applyBorder="1">
      <alignment vertical="center"/>
    </xf>
    <xf numFmtId="0" fontId="13" fillId="0" borderId="66" xfId="2" applyFont="1" applyBorder="1">
      <alignment vertical="center"/>
    </xf>
    <xf numFmtId="0" fontId="13" fillId="0" borderId="71" xfId="2" applyFont="1" applyBorder="1">
      <alignment vertical="center"/>
    </xf>
    <xf numFmtId="0" fontId="13" fillId="0" borderId="69" xfId="2" applyFont="1" applyBorder="1">
      <alignment vertical="center"/>
    </xf>
    <xf numFmtId="0" fontId="17" fillId="0" borderId="69" xfId="2" applyFont="1" applyBorder="1">
      <alignment vertical="center"/>
    </xf>
    <xf numFmtId="0" fontId="13" fillId="0" borderId="70" xfId="2" applyFont="1" applyBorder="1">
      <alignment vertical="center"/>
    </xf>
    <xf numFmtId="0" fontId="19" fillId="2" borderId="0" xfId="0"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xf numFmtId="0" fontId="27" fillId="0" borderId="0" xfId="0" applyFont="1" applyAlignment="1">
      <alignment horizontal="left"/>
    </xf>
    <xf numFmtId="0" fontId="27" fillId="0" borderId="0" xfId="0" applyFont="1" applyBorder="1" applyAlignment="1">
      <alignment horizontal="left"/>
    </xf>
    <xf numFmtId="0" fontId="27" fillId="2" borderId="0" xfId="0" applyFont="1" applyFill="1"/>
    <xf numFmtId="0" fontId="28" fillId="2" borderId="0" xfId="0" applyFont="1" applyFill="1" applyBorder="1"/>
    <xf numFmtId="0" fontId="31" fillId="0" borderId="0" xfId="0" applyFont="1" applyAlignment="1">
      <alignment vertical="top"/>
    </xf>
    <xf numFmtId="0" fontId="7" fillId="2" borderId="0" xfId="0" applyFont="1" applyFill="1" applyAlignment="1">
      <alignment horizontal="left" vertical="center"/>
    </xf>
    <xf numFmtId="0" fontId="7" fillId="2" borderId="0" xfId="0" applyFont="1" applyFill="1" applyBorder="1" applyAlignment="1">
      <alignment horizontal="left" vertical="center" wrapText="1"/>
    </xf>
    <xf numFmtId="0" fontId="25" fillId="0" borderId="1" xfId="2" applyFont="1" applyBorder="1" applyAlignment="1">
      <alignment horizontal="center" vertical="center" wrapText="1"/>
    </xf>
    <xf numFmtId="0" fontId="25" fillId="0" borderId="11" xfId="2" applyFont="1" applyBorder="1" applyAlignment="1">
      <alignment horizontal="center" vertical="center" wrapText="1"/>
    </xf>
    <xf numFmtId="0" fontId="30" fillId="2" borderId="0" xfId="0" applyFont="1" applyFill="1" applyAlignment="1">
      <alignment vertical="center"/>
    </xf>
    <xf numFmtId="0" fontId="8" fillId="2" borderId="86" xfId="0" applyFont="1" applyFill="1" applyBorder="1"/>
    <xf numFmtId="0" fontId="11" fillId="2" borderId="86" xfId="0" applyFont="1" applyFill="1" applyBorder="1" applyAlignment="1"/>
    <xf numFmtId="0" fontId="29" fillId="2" borderId="0" xfId="0" applyFont="1" applyFill="1" applyBorder="1" applyAlignment="1">
      <alignment horizontal="center" vertical="center"/>
    </xf>
    <xf numFmtId="176" fontId="27" fillId="2" borderId="0" xfId="0" applyNumberFormat="1" applyFont="1" applyFill="1" applyBorder="1" applyAlignment="1">
      <alignment horizontal="center" vertical="center" shrinkToFit="1"/>
    </xf>
    <xf numFmtId="0" fontId="33" fillId="2" borderId="0" xfId="0" applyFont="1" applyFill="1" applyBorder="1" applyAlignment="1">
      <alignment horizontal="center" vertical="center"/>
    </xf>
    <xf numFmtId="0" fontId="19" fillId="2" borderId="0" xfId="0" applyFont="1" applyFill="1" applyBorder="1" applyAlignment="1">
      <alignment horizontal="left" vertical="center" wrapText="1"/>
    </xf>
    <xf numFmtId="176" fontId="28" fillId="2" borderId="0" xfId="0" applyNumberFormat="1" applyFont="1" applyFill="1" applyBorder="1" applyAlignment="1">
      <alignment vertical="top" wrapText="1"/>
    </xf>
    <xf numFmtId="0" fontId="8" fillId="0" borderId="0" xfId="0" applyFont="1" applyFill="1"/>
    <xf numFmtId="0" fontId="7" fillId="0" borderId="0" xfId="0" applyFont="1" applyFill="1" applyBorder="1" applyAlignment="1">
      <alignment horizontal="center" vertical="center" wrapText="1"/>
    </xf>
    <xf numFmtId="0" fontId="22" fillId="0" borderId="10" xfId="2" applyFont="1" applyBorder="1" applyAlignment="1">
      <alignment horizontal="center" vertical="center" wrapText="1"/>
    </xf>
    <xf numFmtId="0" fontId="25" fillId="0" borderId="27" xfId="2" applyFont="1" applyBorder="1" applyAlignment="1">
      <alignment horizontal="center" vertical="center"/>
    </xf>
    <xf numFmtId="0" fontId="22" fillId="0" borderId="31"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34" xfId="2" applyFont="1" applyBorder="1" applyAlignment="1">
      <alignment horizontal="center" vertical="center"/>
    </xf>
    <xf numFmtId="0" fontId="22" fillId="0" borderId="30" xfId="2" applyFont="1" applyBorder="1" applyAlignment="1">
      <alignment horizontal="center" vertical="center" wrapText="1"/>
    </xf>
    <xf numFmtId="0" fontId="25" fillId="0" borderId="26" xfId="2" applyFont="1" applyBorder="1" applyAlignment="1">
      <alignment horizontal="center" vertical="center"/>
    </xf>
    <xf numFmtId="0" fontId="25" fillId="0" borderId="90" xfId="2" applyFont="1" applyBorder="1" applyAlignment="1">
      <alignment horizontal="center" vertical="center"/>
    </xf>
    <xf numFmtId="0" fontId="25" fillId="0" borderId="91" xfId="2" applyFont="1" applyBorder="1" applyAlignment="1">
      <alignment horizontal="center" vertical="center"/>
    </xf>
    <xf numFmtId="0" fontId="25" fillId="2" borderId="91" xfId="4" applyNumberFormat="1" applyFont="1" applyFill="1" applyBorder="1" applyAlignment="1">
      <alignment horizontal="center" vertical="center" wrapText="1"/>
    </xf>
    <xf numFmtId="0" fontId="25" fillId="2" borderId="92" xfId="4" applyNumberFormat="1" applyFont="1" applyFill="1" applyBorder="1" applyAlignment="1">
      <alignment horizontal="center" vertical="center" wrapText="1"/>
    </xf>
    <xf numFmtId="0" fontId="23" fillId="0" borderId="63" xfId="0" applyFont="1" applyBorder="1"/>
    <xf numFmtId="0" fontId="23" fillId="0" borderId="5" xfId="0" applyFont="1" applyBorder="1" applyAlignment="1">
      <alignment vertical="top" wrapText="1"/>
    </xf>
    <xf numFmtId="0" fontId="32" fillId="2" borderId="0" xfId="0" applyFont="1" applyFill="1" applyAlignment="1">
      <alignment horizontal="center" vertical="center" wrapText="1"/>
    </xf>
    <xf numFmtId="0" fontId="27" fillId="2" borderId="14"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26" fillId="3" borderId="62" xfId="0" applyFont="1" applyFill="1" applyBorder="1" applyAlignment="1">
      <alignment horizontal="center" vertical="center"/>
    </xf>
    <xf numFmtId="0" fontId="29" fillId="3" borderId="1" xfId="0" applyFont="1" applyFill="1" applyBorder="1" applyAlignment="1">
      <alignment horizontal="center" vertical="center" textRotation="255"/>
    </xf>
    <xf numFmtId="0" fontId="27" fillId="3" borderId="74" xfId="0" applyFont="1" applyFill="1" applyBorder="1" applyAlignment="1">
      <alignment horizontal="center" vertical="center" shrinkToFit="1"/>
    </xf>
    <xf numFmtId="0" fontId="27" fillId="3" borderId="75" xfId="0" applyFont="1" applyFill="1" applyBorder="1" applyAlignment="1">
      <alignment horizontal="center" vertical="center" shrinkToFit="1"/>
    </xf>
    <xf numFmtId="0" fontId="27" fillId="3" borderId="76" xfId="0" applyFont="1" applyFill="1" applyBorder="1" applyAlignment="1">
      <alignment horizontal="center" vertical="center" shrinkToFit="1"/>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5"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27" fillId="7" borderId="51" xfId="0" applyFont="1" applyFill="1" applyBorder="1" applyAlignment="1">
      <alignment horizontal="center" vertical="center" wrapText="1"/>
    </xf>
    <xf numFmtId="0" fontId="27" fillId="7" borderId="36"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83" xfId="0" applyFont="1" applyFill="1" applyBorder="1" applyAlignment="1">
      <alignment horizontal="center" vertical="center" wrapText="1"/>
    </xf>
    <xf numFmtId="0" fontId="27" fillId="7" borderId="52"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53" xfId="0" applyFont="1" applyFill="1" applyBorder="1" applyAlignment="1">
      <alignment horizontal="center" vertical="center" wrapText="1"/>
    </xf>
    <xf numFmtId="176" fontId="6" fillId="2" borderId="72"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27" fillId="2" borderId="94" xfId="0" applyNumberFormat="1" applyFont="1" applyFill="1" applyBorder="1" applyAlignment="1">
      <alignment horizontal="center" vertical="center" shrinkToFit="1"/>
    </xf>
    <xf numFmtId="176" fontId="27" fillId="2" borderId="95" xfId="0" applyNumberFormat="1" applyFont="1" applyFill="1" applyBorder="1" applyAlignment="1">
      <alignment horizontal="center" vertical="center" shrinkToFit="1"/>
    </xf>
    <xf numFmtId="176" fontId="27" fillId="2" borderId="96" xfId="0" applyNumberFormat="1" applyFont="1" applyFill="1" applyBorder="1" applyAlignment="1">
      <alignment horizontal="center" vertical="center" shrinkToFit="1"/>
    </xf>
    <xf numFmtId="176" fontId="27" fillId="2" borderId="52" xfId="0" applyNumberFormat="1" applyFont="1" applyFill="1" applyBorder="1" applyAlignment="1">
      <alignment horizontal="center" vertical="center" shrinkToFit="1"/>
    </xf>
    <xf numFmtId="176" fontId="27" fillId="2" borderId="84" xfId="0" applyNumberFormat="1" applyFont="1" applyFill="1" applyBorder="1" applyAlignment="1">
      <alignment horizontal="center" vertical="center" shrinkToFit="1"/>
    </xf>
    <xf numFmtId="176" fontId="27" fillId="2" borderId="53" xfId="0" applyNumberFormat="1" applyFont="1" applyFill="1" applyBorder="1" applyAlignment="1">
      <alignment horizontal="center" vertical="center" shrinkToFit="1"/>
    </xf>
    <xf numFmtId="0" fontId="7" fillId="2" borderId="72" xfId="0" applyFont="1" applyFill="1" applyBorder="1" applyAlignment="1">
      <alignment horizontal="left" vertical="center" wrapText="1"/>
    </xf>
    <xf numFmtId="0" fontId="7" fillId="2" borderId="73"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9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9" xfId="0" applyFont="1" applyFill="1" applyBorder="1" applyAlignment="1">
      <alignment horizontal="center" vertical="center" wrapText="1"/>
    </xf>
    <xf numFmtId="176" fontId="27" fillId="2" borderId="12" xfId="0" applyNumberFormat="1" applyFont="1" applyFill="1" applyBorder="1" applyAlignment="1" applyProtection="1">
      <alignment horizontal="center" vertical="center"/>
      <protection locked="0"/>
    </xf>
    <xf numFmtId="176" fontId="27" fillId="2" borderId="32" xfId="0" applyNumberFormat="1" applyFont="1" applyFill="1" applyBorder="1" applyAlignment="1" applyProtection="1">
      <alignment horizontal="center" vertical="center"/>
      <protection locked="0"/>
    </xf>
    <xf numFmtId="176" fontId="27" fillId="2" borderId="34" xfId="0" applyNumberFormat="1" applyFont="1" applyFill="1" applyBorder="1" applyAlignment="1" applyProtection="1">
      <alignment horizontal="center" vertical="center"/>
      <protection locked="0"/>
    </xf>
    <xf numFmtId="176" fontId="27" fillId="2" borderId="31" xfId="0" applyNumberFormat="1" applyFont="1" applyFill="1" applyBorder="1" applyAlignment="1" applyProtection="1">
      <alignment horizontal="center" vertical="center"/>
      <protection locked="0"/>
    </xf>
    <xf numFmtId="0" fontId="29" fillId="2" borderId="5"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20" xfId="0" applyFont="1" applyFill="1" applyBorder="1" applyAlignment="1">
      <alignment horizontal="center" vertical="center"/>
    </xf>
    <xf numFmtId="0" fontId="7" fillId="8"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7" xfId="0" applyFont="1" applyFill="1" applyBorder="1" applyAlignment="1">
      <alignment horizontal="center" vertical="center" wrapText="1"/>
    </xf>
    <xf numFmtId="176" fontId="27" fillId="2" borderId="43"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4"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27" fillId="3" borderId="80" xfId="0" applyFont="1" applyFill="1" applyBorder="1" applyAlignment="1">
      <alignment horizontal="center" vertical="center" shrinkToFit="1"/>
    </xf>
    <xf numFmtId="0" fontId="27" fillId="3" borderId="81" xfId="0" applyFont="1" applyFill="1" applyBorder="1" applyAlignment="1">
      <alignment horizontal="center" vertical="center" shrinkToFit="1"/>
    </xf>
    <xf numFmtId="0" fontId="27" fillId="3" borderId="82" xfId="0" applyFont="1" applyFill="1" applyBorder="1" applyAlignment="1">
      <alignment horizontal="center" vertical="center" shrinkToFit="1"/>
    </xf>
    <xf numFmtId="176" fontId="27" fillId="2" borderId="77" xfId="0" applyNumberFormat="1" applyFont="1" applyFill="1" applyBorder="1" applyAlignment="1">
      <alignment horizontal="center" vertical="center" shrinkToFit="1"/>
    </xf>
    <xf numFmtId="176" fontId="27" fillId="2" borderId="78" xfId="0" applyNumberFormat="1" applyFont="1" applyFill="1" applyBorder="1" applyAlignment="1">
      <alignment horizontal="center" vertical="center" shrinkToFit="1"/>
    </xf>
    <xf numFmtId="176" fontId="27" fillId="2" borderId="79" xfId="0" applyNumberFormat="1" applyFont="1" applyFill="1" applyBorder="1" applyAlignment="1">
      <alignment horizontal="center" vertical="center" shrinkToFit="1"/>
    </xf>
    <xf numFmtId="0" fontId="33" fillId="2" borderId="85" xfId="0" applyFont="1" applyFill="1" applyBorder="1" applyAlignment="1">
      <alignment horizontal="center" vertical="center"/>
    </xf>
    <xf numFmtId="0" fontId="33" fillId="2" borderId="7" xfId="0" applyFont="1" applyFill="1" applyBorder="1" applyAlignment="1">
      <alignment horizontal="center" vertical="center"/>
    </xf>
    <xf numFmtId="0" fontId="31" fillId="4" borderId="51" xfId="0" applyFont="1" applyFill="1" applyBorder="1" applyAlignment="1" applyProtection="1">
      <alignment horizontal="center" vertical="center" shrinkToFit="1"/>
      <protection locked="0"/>
    </xf>
    <xf numFmtId="0" fontId="31" fillId="4" borderId="36" xfId="0" applyFont="1" applyFill="1" applyBorder="1" applyAlignment="1" applyProtection="1">
      <alignment horizontal="center" vertical="center" shrinkToFit="1"/>
      <protection locked="0"/>
    </xf>
    <xf numFmtId="0" fontId="31" fillId="4" borderId="14" xfId="0" applyFont="1" applyFill="1" applyBorder="1" applyAlignment="1" applyProtection="1">
      <alignment horizontal="center" vertical="center" shrinkToFit="1"/>
      <protection locked="0"/>
    </xf>
    <xf numFmtId="0" fontId="31" fillId="4" borderId="45" xfId="0" applyFont="1" applyFill="1" applyBorder="1" applyAlignment="1" applyProtection="1">
      <alignment horizontal="center" vertical="center" shrinkToFit="1"/>
      <protection locked="0"/>
    </xf>
    <xf numFmtId="0" fontId="31" fillId="5" borderId="35" xfId="0" applyFont="1" applyFill="1" applyBorder="1" applyAlignment="1" applyProtection="1">
      <alignment horizontal="center" vertical="center" shrinkToFit="1"/>
      <protection locked="0"/>
    </xf>
    <xf numFmtId="0" fontId="31" fillId="5" borderId="51" xfId="0" applyFont="1" applyFill="1" applyBorder="1" applyAlignment="1" applyProtection="1">
      <alignment horizontal="center" vertical="center" shrinkToFit="1"/>
      <protection locked="0"/>
    </xf>
    <xf numFmtId="0" fontId="31" fillId="5" borderId="36" xfId="0" applyFont="1" applyFill="1" applyBorder="1" applyAlignment="1" applyProtection="1">
      <alignment horizontal="center" vertical="center" shrinkToFit="1"/>
      <protection locked="0"/>
    </xf>
    <xf numFmtId="0" fontId="31" fillId="5" borderId="44" xfId="0" applyFont="1" applyFill="1" applyBorder="1" applyAlignment="1" applyProtection="1">
      <alignment horizontal="center" vertical="center" shrinkToFit="1"/>
      <protection locked="0"/>
    </xf>
    <xf numFmtId="0" fontId="31" fillId="5" borderId="14" xfId="0" applyFont="1" applyFill="1" applyBorder="1" applyAlignment="1" applyProtection="1">
      <alignment horizontal="center" vertical="center" shrinkToFit="1"/>
      <protection locked="0"/>
    </xf>
    <xf numFmtId="0" fontId="31" fillId="5" borderId="45" xfId="0" applyFont="1" applyFill="1" applyBorder="1" applyAlignment="1" applyProtection="1">
      <alignment horizontal="center" vertical="center" shrinkToFit="1"/>
      <protection locked="0"/>
    </xf>
    <xf numFmtId="0" fontId="31" fillId="6" borderId="35" xfId="0" applyFont="1" applyFill="1" applyBorder="1" applyAlignment="1" applyProtection="1">
      <alignment horizontal="center" vertical="center" shrinkToFit="1"/>
      <protection locked="0"/>
    </xf>
    <xf numFmtId="0" fontId="31" fillId="6" borderId="51" xfId="0" applyFont="1" applyFill="1" applyBorder="1" applyAlignment="1" applyProtection="1">
      <alignment horizontal="center" vertical="center" shrinkToFit="1"/>
      <protection locked="0"/>
    </xf>
    <xf numFmtId="0" fontId="31" fillId="6" borderId="36" xfId="0" applyFont="1" applyFill="1" applyBorder="1" applyAlignment="1" applyProtection="1">
      <alignment horizontal="center" vertical="center" shrinkToFit="1"/>
      <protection locked="0"/>
    </xf>
    <xf numFmtId="0" fontId="31" fillId="6" borderId="44" xfId="0" applyFont="1" applyFill="1" applyBorder="1" applyAlignment="1" applyProtection="1">
      <alignment horizontal="center" vertical="center" shrinkToFit="1"/>
      <protection locked="0"/>
    </xf>
    <xf numFmtId="0" fontId="31" fillId="6" borderId="14" xfId="0" applyFont="1" applyFill="1" applyBorder="1" applyAlignment="1" applyProtection="1">
      <alignment horizontal="center" vertical="center" shrinkToFit="1"/>
      <protection locked="0"/>
    </xf>
    <xf numFmtId="0" fontId="31" fillId="6" borderId="45" xfId="0" applyFont="1" applyFill="1" applyBorder="1" applyAlignment="1" applyProtection="1">
      <alignment horizontal="center" vertical="center" shrinkToFit="1"/>
      <protection locked="0"/>
    </xf>
    <xf numFmtId="0" fontId="27" fillId="2" borderId="24"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44" xfId="0" applyFont="1" applyFill="1" applyBorder="1" applyAlignment="1">
      <alignment horizontal="center" vertical="center"/>
    </xf>
    <xf numFmtId="0" fontId="27" fillId="2" borderId="19" xfId="0" applyFont="1" applyFill="1" applyBorder="1" applyAlignment="1">
      <alignment horizontal="center" vertical="center"/>
    </xf>
    <xf numFmtId="0" fontId="13" fillId="0" borderId="87" xfId="2" applyFont="1" applyBorder="1" applyAlignment="1">
      <alignment horizontal="center" vertical="center" wrapText="1"/>
    </xf>
    <xf numFmtId="0" fontId="13" fillId="0" borderId="88" xfId="2" applyFont="1" applyBorder="1" applyAlignment="1">
      <alignment horizontal="center" vertical="center" wrapText="1"/>
    </xf>
    <xf numFmtId="0" fontId="13" fillId="0" borderId="89"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51"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83"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84" xfId="2" applyFont="1" applyBorder="1" applyAlignment="1">
      <alignment horizontal="center" vertical="center" wrapText="1"/>
    </xf>
    <xf numFmtId="0" fontId="13" fillId="0" borderId="53" xfId="2" applyFont="1" applyBorder="1" applyAlignment="1">
      <alignment horizontal="center" vertical="center" wrapText="1"/>
    </xf>
    <xf numFmtId="0" fontId="13" fillId="0" borderId="64"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68" xfId="2" applyFont="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6" fillId="0" borderId="37" xfId="2" applyFont="1" applyBorder="1" applyAlignment="1">
      <alignment horizontal="center" vertical="center" wrapText="1"/>
    </xf>
    <xf numFmtId="0" fontId="16" fillId="0" borderId="39"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35"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40"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36"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47" xfId="2" applyFont="1" applyBorder="1" applyAlignment="1">
      <alignment horizontal="center" vertical="center" wrapText="1"/>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29" xfId="2" applyFont="1" applyBorder="1" applyAlignment="1">
      <alignment horizontal="center" vertical="center" wrapText="1"/>
    </xf>
    <xf numFmtId="0" fontId="25"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20" xfId="2" applyFont="1" applyBorder="1" applyAlignment="1">
      <alignment horizontal="center" vertical="center" wrapText="1"/>
    </xf>
    <xf numFmtId="0" fontId="25" fillId="0" borderId="11" xfId="2" applyFont="1" applyBorder="1" applyAlignment="1">
      <alignment horizontal="center" vertical="center" wrapText="1"/>
    </xf>
  </cellXfs>
  <cellStyles count="5">
    <cellStyle name="パーセント 2" xfId="4" xr:uid="{8BD5914D-6A19-4C98-82B8-CEBE6790B8D9}"/>
    <cellStyle name="桁区切り" xfId="1" builtinId="6"/>
    <cellStyle name="桁区切り 2" xfId="3" xr:uid="{B7DAC9CA-2825-4E21-96B3-F9AE8E66766C}"/>
    <cellStyle name="標準" xfId="0" builtinId="0"/>
    <cellStyle name="標準 2" xfId="2" xr:uid="{1CDB1B3E-BF39-49D8-9C81-6763D0DEB1B1}"/>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s>
  <tableStyles count="0" defaultTableStyle="TableStyleMedium2" defaultPivotStyle="PivotStyleLight16"/>
  <colors>
    <mruColors>
      <color rgb="FFDDD9C4"/>
      <color rgb="FFFFFFFF"/>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161925</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19592" name="Group 136" hidden="1">
              <a:extLst>
                <a:ext uri="{FF2B5EF4-FFF2-40B4-BE49-F238E27FC236}">
                  <a16:creationId xmlns:a16="http://schemas.microsoft.com/office/drawing/2014/main" id="{00000000-0008-0000-0000-0000884C0000}"/>
                </a:ext>
              </a:extLst>
            </xdr:cNvPr>
            <xdr:cNvGrpSpPr>
              <a:grpSpLocks/>
            </xdr:cNvGrpSpPr>
          </xdr:nvGrpSpPr>
          <xdr:grpSpPr bwMode="auto">
            <a:xfrm>
              <a:off x="-34414" y="5095983"/>
              <a:ext cx="0" cy="0"/>
              <a:chOff x="-34414" y="509598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28575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104775</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152400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85725</xdr:rowOff>
        </xdr:to>
        <xdr:sp macro="" textlink="">
          <xdr:nvSpPr>
            <xdr:cNvPr id="23557" name="Group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47625</xdr:colOff>
          <xdr:row>29</xdr:row>
          <xdr:rowOff>76200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xdr:colOff>
          <xdr:row>31</xdr:row>
          <xdr:rowOff>104775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1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28575</xdr:colOff>
          <xdr:row>31</xdr:row>
          <xdr:rowOff>152400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85725</xdr:colOff>
          <xdr:row>29</xdr:row>
          <xdr:rowOff>180975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104775</xdr:colOff>
          <xdr:row>30</xdr:row>
          <xdr:rowOff>47625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142875</xdr:colOff>
          <xdr:row>29</xdr:row>
          <xdr:rowOff>171450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152400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2" name="Group 136" hidden="1">
              <a:extLst>
                <a:ext uri="{FF2B5EF4-FFF2-40B4-BE49-F238E27FC236}">
                  <a16:creationId xmlns:a16="http://schemas.microsoft.com/office/drawing/2014/main" id="{00000000-0008-0000-0100-000002000000}"/>
                </a:ext>
              </a:extLst>
            </xdr:cNvPr>
            <xdr:cNvGrpSpPr>
              <a:grpSpLocks/>
            </xdr:cNvGrpSpPr>
          </xdr:nvGrpSpPr>
          <xdr:grpSpPr bwMode="auto">
            <a:xfrm>
              <a:off x="-34414" y="5095983"/>
              <a:ext cx="0" cy="0"/>
              <a:chOff x="-34414" y="509598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28575</xdr:colOff>
          <xdr:row>31</xdr:row>
          <xdr:rowOff>66675</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1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0</xdr:col>
      <xdr:colOff>287965</xdr:colOff>
      <xdr:row>6</xdr:row>
      <xdr:rowOff>10467</xdr:rowOff>
    </xdr:from>
    <xdr:to>
      <xdr:col>24</xdr:col>
      <xdr:colOff>159987</xdr:colOff>
      <xdr:row>9</xdr:row>
      <xdr:rowOff>10468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7965" y="1511208"/>
          <a:ext cx="3892458" cy="6202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90301</xdr:colOff>
      <xdr:row>3</xdr:row>
      <xdr:rowOff>53746</xdr:rowOff>
    </xdr:from>
    <xdr:to>
      <xdr:col>28</xdr:col>
      <xdr:colOff>38728</xdr:colOff>
      <xdr:row>4</xdr:row>
      <xdr:rowOff>187211</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3833281">
          <a:off x="4115040" y="504732"/>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143386</xdr:colOff>
      <xdr:row>0</xdr:row>
      <xdr:rowOff>215080</xdr:rowOff>
    </xdr:from>
    <xdr:to>
      <xdr:col>41</xdr:col>
      <xdr:colOff>20483</xdr:colOff>
      <xdr:row>3</xdr:row>
      <xdr:rowOff>184354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flipH="1">
          <a:off x="3891934" y="215080"/>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①対象となる事業所のサービス名と、令和５年度末時点での加算の算定状況を選択して下さい。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154819</xdr:colOff>
      <xdr:row>12</xdr:row>
      <xdr:rowOff>5644</xdr:rowOff>
    </xdr:from>
    <xdr:to>
      <xdr:col>29</xdr:col>
      <xdr:colOff>10242</xdr:colOff>
      <xdr:row>13</xdr:row>
      <xdr:rowOff>302661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486271" y="2852902"/>
          <a:ext cx="3419616"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109216</xdr:colOff>
      <xdr:row>13</xdr:row>
      <xdr:rowOff>134792</xdr:rowOff>
    </xdr:from>
    <xdr:to>
      <xdr:col>14</xdr:col>
      <xdr:colOff>160746</xdr:colOff>
      <xdr:row>17</xdr:row>
      <xdr:rowOff>175397</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20306456">
          <a:off x="2239539" y="3299550"/>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60221</xdr:colOff>
      <xdr:row>15</xdr:row>
      <xdr:rowOff>152397</xdr:rowOff>
    </xdr:from>
    <xdr:to>
      <xdr:col>30</xdr:col>
      <xdr:colOff>90948</xdr:colOff>
      <xdr:row>18</xdr:row>
      <xdr:rowOff>152397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flipH="1">
          <a:off x="1862802" y="3829252"/>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②新加算への移行について、推奨する移行先の加算区分と、詳細な理由等が表示されます。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31</xdr:col>
      <xdr:colOff>10203</xdr:colOff>
      <xdr:row>12</xdr:row>
      <xdr:rowOff>24899</xdr:rowOff>
    </xdr:from>
    <xdr:to>
      <xdr:col>38</xdr:col>
      <xdr:colOff>0</xdr:colOff>
      <xdr:row>14</xdr:row>
      <xdr:rowOff>4416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233590" y="2872157"/>
          <a:ext cx="1423668"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189923</xdr:colOff>
      <xdr:row>13</xdr:row>
      <xdr:rowOff>154047</xdr:rowOff>
    </xdr:from>
    <xdr:to>
      <xdr:col>37</xdr:col>
      <xdr:colOff>159518</xdr:colOff>
      <xdr:row>17</xdr:row>
      <xdr:rowOff>194652</xdr:rowOff>
    </xdr:to>
    <xdr:sp macro="" textlink="">
      <xdr:nvSpPr>
        <xdr:cNvPr id="10" name="二等辺三角形 9">
          <a:extLst>
            <a:ext uri="{FF2B5EF4-FFF2-40B4-BE49-F238E27FC236}">
              <a16:creationId xmlns:a16="http://schemas.microsoft.com/office/drawing/2014/main" id="{00000000-0008-0000-0100-00000A000000}"/>
            </a:ext>
          </a:extLst>
        </xdr:cNvPr>
        <xdr:cNvSpPr/>
      </xdr:nvSpPr>
      <xdr:spPr>
        <a:xfrm rot="20306456">
          <a:off x="6232665" y="3318805"/>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18025</xdr:colOff>
      <xdr:row>15</xdr:row>
      <xdr:rowOff>58990</xdr:rowOff>
    </xdr:from>
    <xdr:to>
      <xdr:col>52</xdr:col>
      <xdr:colOff>120445</xdr:colOff>
      <xdr:row>19</xdr:row>
      <xdr:rowOff>61451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flipH="1">
          <a:off x="5855928" y="3735845"/>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③移行パターンごとに、満たさなければいけない要件が「○」で表示されます。（△は２つのうちどちらかを満たしていればよい要件。）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8972</xdr:colOff>
      <xdr:row>24</xdr:row>
      <xdr:rowOff>13429</xdr:rowOff>
    </xdr:from>
    <xdr:to>
      <xdr:col>28</xdr:col>
      <xdr:colOff>163870</xdr:colOff>
      <xdr:row>24</xdr:row>
      <xdr:rowOff>297017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504295" y="5923026"/>
          <a:ext cx="3391349" cy="2835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86618</xdr:colOff>
      <xdr:row>23</xdr:row>
      <xdr:rowOff>316348</xdr:rowOff>
    </xdr:from>
    <xdr:to>
      <xdr:col>33</xdr:col>
      <xdr:colOff>116980</xdr:colOff>
      <xdr:row>25</xdr:row>
      <xdr:rowOff>40136</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6200000">
          <a:off x="5094583" y="5632254"/>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149941</xdr:colOff>
      <xdr:row>22</xdr:row>
      <xdr:rowOff>190906</xdr:rowOff>
    </xdr:from>
    <xdr:to>
      <xdr:col>50</xdr:col>
      <xdr:colOff>6555</xdr:colOff>
      <xdr:row>25</xdr:row>
      <xdr:rowOff>131915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flipH="1">
          <a:off x="5373328" y="5465503"/>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④６月以降の新加算の算定予定から逆算して、対応する４・５月の現行３加算の組み合わせが表示されます。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D5F7C-1B44-4ACA-B74D-21FBB37071E4}">
  <sheetPr codeName="Sheet1">
    <pageSetUpPr fitToPage="1"/>
  </sheetPr>
  <dimension ref="A1:CL53"/>
  <sheetViews>
    <sheetView showGridLines="0" tabSelected="1" view="pageBreakPreview" zoomScale="75" zoomScaleNormal="53" zoomScaleSheetLayoutView="75" workbookViewId="0"/>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55" t="s">
        <v>102</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2:90" ht="18" customHeight="1">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Q2" s="127" t="s">
        <v>101</v>
      </c>
      <c r="AR2" s="102"/>
      <c r="AS2" s="102"/>
      <c r="AT2" s="102"/>
      <c r="AU2" s="102"/>
      <c r="AV2" s="103"/>
      <c r="AW2" s="103"/>
      <c r="AX2" s="103"/>
      <c r="AY2" s="103"/>
      <c r="AZ2" s="103"/>
      <c r="BA2" s="103"/>
      <c r="BB2" s="103"/>
      <c r="BC2" s="103"/>
      <c r="BD2" s="103"/>
      <c r="BE2" s="103"/>
      <c r="BF2" s="103"/>
      <c r="BG2" s="103"/>
      <c r="BH2" s="103"/>
      <c r="BI2" s="103"/>
      <c r="BJ2" s="103"/>
      <c r="BK2" s="103"/>
      <c r="BS2" s="65"/>
      <c r="BT2" s="4"/>
      <c r="BU2" s="119"/>
      <c r="BV2" s="119"/>
      <c r="BW2" s="119"/>
      <c r="BX2" s="119"/>
      <c r="BY2" s="119"/>
      <c r="BZ2" s="119"/>
      <c r="CA2" s="119"/>
    </row>
    <row r="3" spans="2:90" ht="18" customHeight="1">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O3" s="133"/>
      <c r="AQ3" s="197" t="s">
        <v>125</v>
      </c>
      <c r="AR3" s="198"/>
      <c r="AS3" s="198"/>
      <c r="AT3" s="198"/>
      <c r="AU3" s="198"/>
      <c r="AV3" s="198"/>
      <c r="AW3" s="199"/>
      <c r="AX3" s="191" t="s">
        <v>124</v>
      </c>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3"/>
    </row>
    <row r="4" spans="2:90" s="3" customFormat="1" ht="19.5" customHeight="1">
      <c r="B4" s="132"/>
      <c r="C4" s="132"/>
      <c r="D4" s="132"/>
      <c r="E4" s="132"/>
      <c r="F4" s="132"/>
      <c r="G4" s="132"/>
      <c r="H4" s="132"/>
      <c r="I4" s="132"/>
      <c r="J4" s="132"/>
      <c r="K4" s="132"/>
      <c r="L4" s="132"/>
      <c r="M4" s="132"/>
      <c r="N4" s="132"/>
      <c r="O4" s="132"/>
      <c r="P4" s="132"/>
      <c r="Q4" s="132"/>
      <c r="R4" s="132"/>
      <c r="AE4" s="58"/>
      <c r="AF4" s="58"/>
      <c r="AG4" s="58"/>
      <c r="AH4" s="58"/>
      <c r="AI4" s="58"/>
      <c r="AJ4" s="58"/>
      <c r="AK4" s="58"/>
      <c r="AL4" s="58"/>
      <c r="AM4" s="58"/>
      <c r="AN4" s="58"/>
      <c r="AO4" s="134"/>
      <c r="AP4" s="59"/>
      <c r="AQ4" s="200"/>
      <c r="AR4" s="201"/>
      <c r="AS4" s="201"/>
      <c r="AT4" s="201"/>
      <c r="AU4" s="201"/>
      <c r="AV4" s="201"/>
      <c r="AW4" s="202"/>
      <c r="AX4" s="194"/>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6"/>
      <c r="CB4" s="2"/>
    </row>
    <row r="5" spans="2:90" ht="15.75" customHeight="1">
      <c r="B5" s="127" t="s">
        <v>60</v>
      </c>
      <c r="C5" s="1"/>
      <c r="D5" s="1"/>
      <c r="E5" s="1"/>
      <c r="F5" s="1"/>
      <c r="G5" s="1"/>
      <c r="H5" s="1"/>
      <c r="I5" s="1"/>
      <c r="J5" s="1"/>
      <c r="K5" s="1"/>
      <c r="L5" s="1"/>
      <c r="M5" s="1"/>
      <c r="N5" s="1"/>
      <c r="O5" s="1"/>
      <c r="P5" s="1"/>
      <c r="Q5" s="1"/>
      <c r="R5" s="1"/>
      <c r="S5" s="1"/>
      <c r="T5" s="1"/>
      <c r="U5" s="1"/>
      <c r="AF5" s="156" t="s">
        <v>91</v>
      </c>
      <c r="AG5" s="156"/>
      <c r="AH5" s="156"/>
      <c r="AI5" s="156"/>
      <c r="AJ5" s="156"/>
      <c r="AK5" s="156"/>
      <c r="AL5" s="156"/>
      <c r="AM5" s="122"/>
      <c r="AO5" s="133"/>
      <c r="AQ5" s="101"/>
      <c r="AR5" s="101"/>
      <c r="AS5" s="101"/>
      <c r="AT5" s="101"/>
      <c r="AU5" s="101"/>
      <c r="AV5" s="101"/>
      <c r="AW5" s="101"/>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3"/>
      <c r="CC5" s="1"/>
      <c r="CD5" s="1"/>
      <c r="CE5" s="1"/>
      <c r="CF5" s="1"/>
      <c r="CG5" s="1"/>
      <c r="CH5" s="1"/>
      <c r="CI5" s="1"/>
      <c r="CJ5" s="1"/>
      <c r="CK5" s="1"/>
      <c r="CL5" s="1"/>
    </row>
    <row r="6" spans="2:90" ht="25.5" customHeight="1" thickBot="1">
      <c r="B6" s="167" t="s">
        <v>0</v>
      </c>
      <c r="C6" s="167"/>
      <c r="D6" s="167"/>
      <c r="E6" s="167"/>
      <c r="F6" s="167"/>
      <c r="G6" s="167"/>
      <c r="H6" s="167"/>
      <c r="I6" s="167"/>
      <c r="J6" s="167"/>
      <c r="K6" s="164" t="s">
        <v>92</v>
      </c>
      <c r="L6" s="165"/>
      <c r="M6" s="165"/>
      <c r="N6" s="165"/>
      <c r="O6" s="165"/>
      <c r="P6" s="165"/>
      <c r="Q6" s="165"/>
      <c r="R6" s="165"/>
      <c r="S6" s="165"/>
      <c r="T6" s="165"/>
      <c r="U6" s="165"/>
      <c r="V6" s="165"/>
      <c r="W6" s="165"/>
      <c r="X6" s="165"/>
      <c r="Y6" s="165"/>
      <c r="Z6" s="165"/>
      <c r="AA6" s="165"/>
      <c r="AB6" s="165"/>
      <c r="AC6" s="166"/>
      <c r="AF6" s="160" t="str">
        <f>"月額賃金改善Ⅱ"</f>
        <v>月額賃金改善Ⅱ</v>
      </c>
      <c r="AG6" s="160" t="s">
        <v>75</v>
      </c>
      <c r="AH6" s="160" t="s">
        <v>76</v>
      </c>
      <c r="AI6" s="160" t="s">
        <v>77</v>
      </c>
      <c r="AJ6" s="160" t="s">
        <v>78</v>
      </c>
      <c r="AK6" s="160" t="s">
        <v>79</v>
      </c>
      <c r="AL6" s="160" t="s">
        <v>85</v>
      </c>
      <c r="AM6" s="135"/>
      <c r="AO6" s="133"/>
      <c r="AQ6" s="197" t="s">
        <v>98</v>
      </c>
      <c r="AR6" s="198"/>
      <c r="AS6" s="198"/>
      <c r="AT6" s="198"/>
      <c r="AU6" s="198"/>
      <c r="AV6" s="198"/>
      <c r="AW6" s="199"/>
      <c r="AX6" s="191" t="s">
        <v>6</v>
      </c>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3"/>
      <c r="CB6" s="1"/>
    </row>
    <row r="7" spans="2:90" ht="18.75" customHeight="1">
      <c r="B7" s="168"/>
      <c r="C7" s="169"/>
      <c r="D7" s="169"/>
      <c r="E7" s="169"/>
      <c r="F7" s="169"/>
      <c r="G7" s="169"/>
      <c r="H7" s="169"/>
      <c r="I7" s="169"/>
      <c r="J7" s="170"/>
      <c r="K7" s="229"/>
      <c r="L7" s="229"/>
      <c r="M7" s="229"/>
      <c r="N7" s="229"/>
      <c r="O7" s="230"/>
      <c r="P7" s="233"/>
      <c r="Q7" s="234"/>
      <c r="R7" s="234"/>
      <c r="S7" s="234"/>
      <c r="T7" s="235"/>
      <c r="U7" s="239"/>
      <c r="V7" s="240"/>
      <c r="W7" s="240"/>
      <c r="X7" s="240"/>
      <c r="Y7" s="241"/>
      <c r="Z7" s="245" t="s">
        <v>74</v>
      </c>
      <c r="AA7" s="246"/>
      <c r="AB7" s="246"/>
      <c r="AC7" s="247"/>
      <c r="AF7" s="160"/>
      <c r="AG7" s="160"/>
      <c r="AH7" s="160"/>
      <c r="AI7" s="160"/>
      <c r="AJ7" s="160"/>
      <c r="AK7" s="160"/>
      <c r="AL7" s="160"/>
      <c r="AM7" s="135"/>
      <c r="AO7" s="133"/>
      <c r="AQ7" s="214"/>
      <c r="AR7" s="215"/>
      <c r="AS7" s="215"/>
      <c r="AT7" s="215"/>
      <c r="AU7" s="215"/>
      <c r="AV7" s="215"/>
      <c r="AW7" s="216"/>
      <c r="AX7" s="212"/>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213"/>
    </row>
    <row r="8" spans="2:90" ht="13.5" customHeight="1">
      <c r="B8" s="171"/>
      <c r="C8" s="172"/>
      <c r="D8" s="172"/>
      <c r="E8" s="172"/>
      <c r="F8" s="172"/>
      <c r="G8" s="172"/>
      <c r="H8" s="172"/>
      <c r="I8" s="172"/>
      <c r="J8" s="173"/>
      <c r="K8" s="231"/>
      <c r="L8" s="231"/>
      <c r="M8" s="231"/>
      <c r="N8" s="231"/>
      <c r="O8" s="232"/>
      <c r="P8" s="236"/>
      <c r="Q8" s="237"/>
      <c r="R8" s="237"/>
      <c r="S8" s="237"/>
      <c r="T8" s="238"/>
      <c r="U8" s="242"/>
      <c r="V8" s="243"/>
      <c r="W8" s="243"/>
      <c r="X8" s="243"/>
      <c r="Y8" s="244"/>
      <c r="Z8" s="248"/>
      <c r="AA8" s="156"/>
      <c r="AB8" s="156"/>
      <c r="AC8" s="249"/>
      <c r="AF8" s="160"/>
      <c r="AG8" s="160"/>
      <c r="AH8" s="160"/>
      <c r="AI8" s="160"/>
      <c r="AJ8" s="160"/>
      <c r="AK8" s="160"/>
      <c r="AL8" s="160"/>
      <c r="AM8" s="135"/>
      <c r="AO8" s="133"/>
      <c r="AQ8" s="200"/>
      <c r="AR8" s="201"/>
      <c r="AS8" s="201"/>
      <c r="AT8" s="201"/>
      <c r="AU8" s="201"/>
      <c r="AV8" s="201"/>
      <c r="AW8" s="202"/>
      <c r="AX8" s="194"/>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6"/>
    </row>
    <row r="9" spans="2:90" ht="16.5" customHeight="1" thickBot="1">
      <c r="B9" s="174"/>
      <c r="C9" s="175"/>
      <c r="D9" s="175"/>
      <c r="E9" s="175"/>
      <c r="F9" s="175"/>
      <c r="G9" s="175"/>
      <c r="H9" s="175"/>
      <c r="I9" s="175"/>
      <c r="J9" s="176"/>
      <c r="K9" s="203" t="str">
        <f>IFERROR(VLOOKUP(B7,【参考】数式用!$A$5:$J$27,MATCH(K7,【参考】数式用!$B$4:$J$4,0)+1,0),"")</f>
        <v/>
      </c>
      <c r="L9" s="204"/>
      <c r="M9" s="204"/>
      <c r="N9" s="204"/>
      <c r="O9" s="205"/>
      <c r="P9" s="203" t="str">
        <f>IFERROR(VLOOKUP(B7,【参考】数式用!$A$5:$J$27,MATCH(P7,【参考】数式用!$B$4:$J$4,0)+1,0),"")</f>
        <v/>
      </c>
      <c r="Q9" s="204"/>
      <c r="R9" s="204"/>
      <c r="S9" s="204"/>
      <c r="T9" s="205"/>
      <c r="U9" s="206" t="str">
        <f>IFERROR(VLOOKUP(B7,【参考】数式用!$A$5:$J$27,MATCH(U7,【参考】数式用!$B$4:$J$4,0)+1,0),"")</f>
        <v/>
      </c>
      <c r="V9" s="204"/>
      <c r="W9" s="204"/>
      <c r="X9" s="204"/>
      <c r="Y9" s="205"/>
      <c r="Z9" s="217">
        <f>SUM(K9,P9,U9)</f>
        <v>0</v>
      </c>
      <c r="AA9" s="218"/>
      <c r="AB9" s="218"/>
      <c r="AC9" s="219"/>
      <c r="AF9" s="160"/>
      <c r="AG9" s="160"/>
      <c r="AH9" s="160"/>
      <c r="AI9" s="160"/>
      <c r="AJ9" s="160"/>
      <c r="AK9" s="160"/>
      <c r="AL9" s="160"/>
      <c r="AM9" s="135"/>
      <c r="AO9" s="133"/>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row>
    <row r="10" spans="2:90" ht="26.25" customHeight="1">
      <c r="B10" s="5"/>
      <c r="C10" s="5"/>
      <c r="D10" s="5"/>
      <c r="E10" s="5"/>
      <c r="F10" s="5"/>
      <c r="G10" s="6"/>
      <c r="H10" s="6"/>
      <c r="I10" s="6"/>
      <c r="J10" s="6"/>
      <c r="K10" s="6"/>
      <c r="L10" s="6"/>
      <c r="M10" s="6"/>
      <c r="N10" s="6"/>
      <c r="O10" s="6"/>
      <c r="P10" s="7"/>
      <c r="Q10" s="7"/>
      <c r="R10" s="7"/>
      <c r="S10" s="7"/>
      <c r="T10" s="7"/>
      <c r="U10" s="7"/>
      <c r="AF10" s="160"/>
      <c r="AG10" s="160"/>
      <c r="AH10" s="160"/>
      <c r="AI10" s="160"/>
      <c r="AJ10" s="160"/>
      <c r="AK10" s="160"/>
      <c r="AL10" s="160"/>
      <c r="AM10" s="135"/>
      <c r="AO10" s="133"/>
      <c r="AQ10" s="197" t="s">
        <v>99</v>
      </c>
      <c r="AR10" s="198"/>
      <c r="AS10" s="198"/>
      <c r="AT10" s="198"/>
      <c r="AU10" s="198"/>
      <c r="AV10" s="198"/>
      <c r="AW10" s="199"/>
      <c r="AX10" s="191" t="s">
        <v>82</v>
      </c>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3"/>
      <c r="CC10" s="7"/>
      <c r="CD10" s="8"/>
      <c r="CE10" s="8"/>
      <c r="CF10" s="8"/>
      <c r="CG10" s="8"/>
      <c r="CH10" s="8"/>
      <c r="CI10" s="9"/>
      <c r="CJ10" s="9"/>
      <c r="CK10" s="9"/>
      <c r="CL10" s="9"/>
    </row>
    <row r="11" spans="2:90" ht="15" customHeight="1">
      <c r="B11" s="127" t="s">
        <v>80</v>
      </c>
      <c r="C11" s="1"/>
      <c r="D11" s="1"/>
      <c r="E11" s="1"/>
      <c r="F11" s="1"/>
      <c r="G11" s="1"/>
      <c r="H11" s="1"/>
      <c r="I11" s="1"/>
      <c r="J11" s="1"/>
      <c r="K11" s="1"/>
      <c r="L11" s="1"/>
      <c r="M11" s="1"/>
      <c r="N11" s="1"/>
      <c r="O11" s="1"/>
      <c r="AF11" s="160"/>
      <c r="AG11" s="160"/>
      <c r="AH11" s="160"/>
      <c r="AI11" s="160"/>
      <c r="AJ11" s="160"/>
      <c r="AK11" s="160"/>
      <c r="AL11" s="160"/>
      <c r="AM11" s="135"/>
      <c r="AO11" s="133"/>
      <c r="AQ11" s="200"/>
      <c r="AR11" s="201"/>
      <c r="AS11" s="201"/>
      <c r="AT11" s="201"/>
      <c r="AU11" s="201"/>
      <c r="AV11" s="201"/>
      <c r="AW11" s="202"/>
      <c r="AX11" s="194"/>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6"/>
      <c r="CB11" s="7"/>
    </row>
    <row r="12" spans="2:90" ht="15" customHeight="1" thickBot="1">
      <c r="B12" s="125" t="s">
        <v>93</v>
      </c>
      <c r="C12" s="1"/>
      <c r="D12" s="1"/>
      <c r="E12" s="1"/>
      <c r="F12" s="1"/>
      <c r="G12" s="1"/>
      <c r="AE12" s="4"/>
      <c r="AF12" s="160"/>
      <c r="AG12" s="160"/>
      <c r="AH12" s="160"/>
      <c r="AI12" s="160"/>
      <c r="AJ12" s="160"/>
      <c r="AK12" s="160"/>
      <c r="AL12" s="160"/>
      <c r="AM12" s="135"/>
      <c r="AN12" s="4"/>
      <c r="AO12" s="133"/>
    </row>
    <row r="13" spans="2:90" ht="24.75" customHeight="1">
      <c r="B13" s="221" t="str">
        <f>IFERROR(IF(VLOOKUP(B28,【参考】数式用2!E6:L23,3,FALSE)="","",VLOOKUP(B28,【参考】数式用2!E6:L23,3,FALSE)),"")</f>
        <v/>
      </c>
      <c r="C13" s="222"/>
      <c r="D13" s="222"/>
      <c r="E13" s="222"/>
      <c r="F13" s="222"/>
      <c r="G13" s="222"/>
      <c r="H13" s="223"/>
      <c r="I13" s="185" t="str">
        <f>IFERROR(VLOOKUP(B28,【参考】数式用2!E6:L23,4,FALSE),"")</f>
        <v/>
      </c>
      <c r="J13" s="185"/>
      <c r="K13" s="185"/>
      <c r="L13" s="185"/>
      <c r="M13" s="185"/>
      <c r="N13" s="185"/>
      <c r="O13" s="185"/>
      <c r="P13" s="185"/>
      <c r="Q13" s="185"/>
      <c r="R13" s="185"/>
      <c r="S13" s="185"/>
      <c r="T13" s="185"/>
      <c r="U13" s="185"/>
      <c r="V13" s="185"/>
      <c r="W13" s="185"/>
      <c r="X13" s="185"/>
      <c r="Y13" s="185"/>
      <c r="Z13" s="185"/>
      <c r="AA13" s="185"/>
      <c r="AB13" s="185"/>
      <c r="AC13" s="186"/>
      <c r="AD13" s="227" t="s">
        <v>103</v>
      </c>
      <c r="AE13" s="228"/>
      <c r="AF13" s="207" t="str">
        <f>IF(U7="ベア加算","",IF(OR(B13="新加算Ⅰ",B13="新加算Ⅱ",B13="新加算Ⅲ",B13="新加算Ⅳ"),"○",""))</f>
        <v/>
      </c>
      <c r="AG13" s="207"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H13" s="207"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I13" s="207" t="str">
        <f>IF(OR(B13="新加算Ⅰ",B13="新加算Ⅱ",B13="新加算Ⅲ",B13="新加算Ⅴ(１)",B13="新加算Ⅴ(３)",B13="新加算Ⅴ(８)"),"○","")</f>
        <v/>
      </c>
      <c r="AJ13" s="207" t="str">
        <f>IF(OR(B13="新加算Ⅰ",B13="新加算Ⅱ",B13="新加算Ⅴ(１)",B13="新加算Ⅴ(２)",B13="新加算Ⅴ(３)",B13="新加算Ⅴ(４)",B13="新加算Ⅴ(５)",B13="新加算Ⅴ(６)",B13="新加算Ⅴ(７)",B13="新加算Ⅴ(９)",B13="新加算Ⅴ(10)",B13="新加算Ⅴ(12)"),"○","")</f>
        <v/>
      </c>
      <c r="AK13" s="207" t="str">
        <f>IF(OR(B13="新加算Ⅰ",B13="新加算Ⅴ(１)",B13="新加算Ⅴ(２)",B13="新加算Ⅴ(５)",B13="新加算Ⅴ(７)",B13="新加算Ⅴ(10)"),"○","")</f>
        <v/>
      </c>
      <c r="AL13" s="207" t="str">
        <f>IF(OR(B13="新加算Ⅰ",B13="新加算Ⅱ",B13="新加算Ⅴ(１)",B13="新加算Ⅴ(２)",B13="新加算Ⅴ(３)",B13="新加算Ⅴ(４)",B13="新加算Ⅴ(５)",B13="新加算Ⅴ(６)",B13="新加算Ⅴ(７)",B13="新加算Ⅴ(９)",B13="新加算Ⅴ(10)",B13="新加算Ⅴ(12)"),"○","")</f>
        <v/>
      </c>
      <c r="AM13" s="135"/>
      <c r="AN13" s="4"/>
      <c r="AO13" s="133"/>
      <c r="AQ13" s="210" t="s">
        <v>100</v>
      </c>
      <c r="AR13" s="210"/>
      <c r="AS13" s="210"/>
      <c r="AT13" s="210"/>
      <c r="AU13" s="210"/>
      <c r="AV13" s="210"/>
      <c r="AW13" s="210"/>
      <c r="AX13" s="220" t="s">
        <v>83</v>
      </c>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row>
    <row r="14" spans="2:90" ht="24.75" customHeight="1" thickBot="1">
      <c r="B14" s="224" t="str">
        <f>IFERROR(VLOOKUP(B7,【参考】数式用!$A$5:$AB$27,MATCH(B13,【参考】数式用!$B$4:$AB$4,0)+1,FALSE),"")</f>
        <v/>
      </c>
      <c r="C14" s="225"/>
      <c r="D14" s="225"/>
      <c r="E14" s="225"/>
      <c r="F14" s="225"/>
      <c r="G14" s="225"/>
      <c r="H14" s="226"/>
      <c r="I14" s="187"/>
      <c r="J14" s="187"/>
      <c r="K14" s="187"/>
      <c r="L14" s="187"/>
      <c r="M14" s="187"/>
      <c r="N14" s="187"/>
      <c r="O14" s="187"/>
      <c r="P14" s="187"/>
      <c r="Q14" s="187"/>
      <c r="R14" s="187"/>
      <c r="S14" s="187"/>
      <c r="T14" s="187"/>
      <c r="U14" s="187"/>
      <c r="V14" s="187"/>
      <c r="W14" s="187"/>
      <c r="X14" s="187"/>
      <c r="Y14" s="187"/>
      <c r="Z14" s="187"/>
      <c r="AA14" s="187"/>
      <c r="AB14" s="187"/>
      <c r="AC14" s="188"/>
      <c r="AD14" s="227"/>
      <c r="AE14" s="228"/>
      <c r="AF14" s="208"/>
      <c r="AG14" s="208"/>
      <c r="AH14" s="208"/>
      <c r="AI14" s="208"/>
      <c r="AJ14" s="208"/>
      <c r="AK14" s="208"/>
      <c r="AL14" s="208"/>
      <c r="AM14" s="135"/>
      <c r="AN14" s="4"/>
      <c r="AO14" s="133"/>
      <c r="AQ14" s="210"/>
      <c r="AR14" s="210"/>
      <c r="AS14" s="210"/>
      <c r="AT14" s="210"/>
      <c r="AU14" s="210"/>
      <c r="AV14" s="210"/>
      <c r="AW14" s="21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row>
    <row r="15" spans="2:90" ht="15" customHeight="1">
      <c r="C15" s="139"/>
      <c r="D15" s="139"/>
      <c r="E15" s="139"/>
      <c r="F15" s="139"/>
      <c r="G15" s="139"/>
      <c r="H15" s="139"/>
      <c r="I15" s="177" t="str">
        <f>IFERROR("※４・５月は"&amp;VLOOKUP(B13,【参考】数式用!AJ5:AM22,2,FALSE)&amp;"・"&amp;VLOOKUP(B13,【参考】数式用!AJ5:AM22,3,FALSE)&amp;"・"&amp;VLOOKUP(B13,【参考】数式用!AJ5:AM22,4,FALSE)&amp;"を算定。","")</f>
        <v/>
      </c>
      <c r="J15" s="177"/>
      <c r="K15" s="177"/>
      <c r="L15" s="177"/>
      <c r="M15" s="177"/>
      <c r="N15" s="177"/>
      <c r="O15" s="177"/>
      <c r="P15" s="177"/>
      <c r="Q15" s="177"/>
      <c r="R15" s="177"/>
      <c r="S15" s="177"/>
      <c r="T15" s="177"/>
      <c r="U15" s="177"/>
      <c r="V15" s="177"/>
      <c r="W15" s="177"/>
      <c r="X15" s="177"/>
      <c r="Y15" s="177"/>
      <c r="Z15" s="177"/>
      <c r="AA15" s="177"/>
      <c r="AB15" s="177"/>
      <c r="AC15" s="177"/>
      <c r="AD15" s="137"/>
      <c r="AE15" s="137"/>
      <c r="AF15" s="135"/>
      <c r="AG15" s="135"/>
      <c r="AH15" s="135"/>
      <c r="AI15" s="135"/>
      <c r="AJ15" s="135"/>
      <c r="AK15" s="135"/>
      <c r="AL15" s="135"/>
      <c r="AM15" s="135"/>
      <c r="AN15" s="4"/>
      <c r="AO15" s="133"/>
      <c r="AQ15" s="141"/>
      <c r="AR15" s="141"/>
      <c r="AS15" s="141"/>
      <c r="AT15" s="141"/>
      <c r="AU15" s="141"/>
      <c r="AV15" s="141"/>
      <c r="AW15" s="141"/>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row>
    <row r="16" spans="2:90" ht="14.25" customHeight="1">
      <c r="C16" s="139"/>
      <c r="D16" s="139"/>
      <c r="E16" s="139"/>
      <c r="F16" s="139"/>
      <c r="G16" s="139"/>
      <c r="H16" s="139"/>
      <c r="I16" s="178"/>
      <c r="J16" s="178"/>
      <c r="K16" s="178"/>
      <c r="L16" s="178"/>
      <c r="M16" s="178"/>
      <c r="N16" s="178"/>
      <c r="O16" s="178"/>
      <c r="P16" s="178"/>
      <c r="Q16" s="178"/>
      <c r="R16" s="178"/>
      <c r="S16" s="178"/>
      <c r="T16" s="178"/>
      <c r="U16" s="178"/>
      <c r="V16" s="178"/>
      <c r="W16" s="178"/>
      <c r="X16" s="178"/>
      <c r="Y16" s="178"/>
      <c r="Z16" s="178"/>
      <c r="AA16" s="178"/>
      <c r="AB16" s="178"/>
      <c r="AC16" s="178"/>
      <c r="AD16" s="137"/>
      <c r="AE16" s="137"/>
      <c r="AF16" s="135"/>
      <c r="AG16" s="135"/>
      <c r="AH16" s="135"/>
      <c r="AI16" s="135"/>
      <c r="AJ16" s="135"/>
      <c r="AK16" s="135"/>
      <c r="AL16" s="135"/>
      <c r="AM16" s="135"/>
      <c r="AN16" s="4"/>
      <c r="AO16" s="133"/>
      <c r="AQ16" s="210" t="s">
        <v>96</v>
      </c>
      <c r="AR16" s="210"/>
      <c r="AS16" s="210"/>
      <c r="AT16" s="210"/>
      <c r="AU16" s="210"/>
      <c r="AV16" s="210"/>
      <c r="AW16" s="210"/>
      <c r="AX16" s="211" t="s">
        <v>89</v>
      </c>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row>
    <row r="17" spans="2:80" ht="15" customHeight="1" thickBot="1">
      <c r="B17" s="124" t="s">
        <v>95</v>
      </c>
      <c r="C17" s="104"/>
      <c r="D17" s="104"/>
      <c r="E17" s="65"/>
      <c r="F17" s="65"/>
      <c r="G17" s="65"/>
      <c r="H17" s="65"/>
      <c r="I17" s="120"/>
      <c r="J17" s="120"/>
      <c r="K17" s="120"/>
      <c r="L17" s="120"/>
      <c r="M17" s="121"/>
      <c r="N17" s="121"/>
      <c r="O17" s="121"/>
      <c r="P17" s="121"/>
      <c r="Q17" s="121"/>
      <c r="R17" s="121"/>
      <c r="S17" s="121"/>
      <c r="T17" s="120"/>
      <c r="U17" s="120"/>
      <c r="V17" s="101"/>
      <c r="W17" s="101"/>
      <c r="X17" s="121"/>
      <c r="Y17" s="121"/>
      <c r="Z17" s="121"/>
      <c r="AA17" s="121"/>
      <c r="AB17" s="121"/>
      <c r="AC17" s="121"/>
      <c r="AE17" s="4"/>
      <c r="AF17" s="126"/>
      <c r="AG17" s="126"/>
      <c r="AH17" s="126"/>
      <c r="AI17" s="126"/>
      <c r="AJ17" s="126"/>
      <c r="AK17" s="126"/>
      <c r="AL17" s="126"/>
      <c r="AM17" s="126"/>
      <c r="AN17" s="4"/>
      <c r="AO17" s="133"/>
      <c r="AQ17" s="210"/>
      <c r="AR17" s="210"/>
      <c r="AS17" s="210"/>
      <c r="AT17" s="210"/>
      <c r="AU17" s="210"/>
      <c r="AV17" s="210"/>
      <c r="AW17" s="210"/>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row>
    <row r="18" spans="2:80" ht="24.75" customHeight="1">
      <c r="B18" s="161" t="str">
        <f>IFERROR(IF(VLOOKUP(B28,【参考】数式用2!E6:L23,5,FALSE)="","",VLOOKUP(B28,【参考】数式用2!E6:L23,5,FALSE)),"")</f>
        <v/>
      </c>
      <c r="C18" s="162"/>
      <c r="D18" s="162"/>
      <c r="E18" s="162"/>
      <c r="F18" s="162"/>
      <c r="G18" s="162"/>
      <c r="H18" s="163"/>
      <c r="I18" s="185" t="str">
        <f>IFERROR(VLOOKUP(B28,【参考】数式用2!E6:L23,6,FALSE),"")</f>
        <v/>
      </c>
      <c r="J18" s="185"/>
      <c r="K18" s="185"/>
      <c r="L18" s="185"/>
      <c r="M18" s="185"/>
      <c r="N18" s="185"/>
      <c r="O18" s="185"/>
      <c r="P18" s="185"/>
      <c r="Q18" s="185"/>
      <c r="R18" s="185"/>
      <c r="S18" s="185"/>
      <c r="T18" s="185"/>
      <c r="U18" s="185"/>
      <c r="V18" s="185"/>
      <c r="W18" s="185"/>
      <c r="X18" s="185"/>
      <c r="Y18" s="185"/>
      <c r="Z18" s="185"/>
      <c r="AA18" s="185"/>
      <c r="AB18" s="185"/>
      <c r="AC18" s="186"/>
      <c r="AD18" s="227" t="s">
        <v>103</v>
      </c>
      <c r="AE18" s="228"/>
      <c r="AF18" s="207" t="str">
        <f>IF(U7="ベア加算","",IF(OR(B18="新加算Ⅰ",B18="新加算Ⅱ",B18="新加算Ⅲ",B18="新加算Ⅳ"),"○",""))</f>
        <v/>
      </c>
      <c r="AG18" s="207"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H18" s="207"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I18" s="207" t="str">
        <f>IF(OR(B18="新加算Ⅰ",B18="新加算Ⅱ",B18="新加算Ⅲ",B18="新加算Ⅴ(１)",B18="新加算Ⅴ(３)",B18="新加算Ⅴ(８)"),"○","")</f>
        <v/>
      </c>
      <c r="AJ18" s="207" t="str">
        <f>IF(OR(B18="新加算Ⅰ",B18="新加算Ⅱ",B18="新加算Ⅴ(１)",B18="新加算Ⅴ(２)",B18="新加算Ⅴ(３)",B18="新加算Ⅴ(４)",B18="新加算Ⅴ(５)",B18="新加算Ⅴ(６)",B18="新加算Ⅴ(７)",B18="新加算Ⅴ(９)",B18="新加算Ⅴ(10)",B18="新加算Ⅴ(12)"),"○","")</f>
        <v/>
      </c>
      <c r="AK18" s="207" t="str">
        <f>IF(OR(B18="新加算Ⅰ",B18="新加算Ⅴ(１)",B18="新加算Ⅴ(２)",B18="新加算Ⅴ(５)",B18="新加算Ⅴ(７)",B18="新加算Ⅴ(10)"),"○","")</f>
        <v/>
      </c>
      <c r="AL18" s="207" t="str">
        <f>IF(OR(B18="新加算Ⅰ",B18="新加算Ⅱ",B18="新加算Ⅴ(１)",B18="新加算Ⅴ(２)",B18="新加算Ⅴ(３)",B18="新加算Ⅴ(４)",B18="新加算Ⅴ(５)",B18="新加算Ⅴ(６)",B18="新加算Ⅴ(７)",B18="新加算Ⅴ(９)",B18="新加算Ⅴ(10)",B18="新加算Ⅴ(12)"),"○","")</f>
        <v/>
      </c>
      <c r="AM18" s="135"/>
      <c r="AN18" s="4"/>
      <c r="AO18" s="133"/>
      <c r="AQ18" s="210"/>
      <c r="AR18" s="210"/>
      <c r="AS18" s="210"/>
      <c r="AT18" s="210"/>
      <c r="AU18" s="210"/>
      <c r="AV18" s="210"/>
      <c r="AW18" s="210"/>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row>
    <row r="19" spans="2:80" ht="17.25" customHeight="1">
      <c r="B19" s="179" t="str">
        <f>IFERROR(VLOOKUP(B7,【参考】数式用!$A$5:$AB$27,MATCH(B18,【参考】数式用!$B$4:$AB$4,0)+1,FALSE),"")</f>
        <v/>
      </c>
      <c r="C19" s="180"/>
      <c r="D19" s="180"/>
      <c r="E19" s="180"/>
      <c r="F19" s="180"/>
      <c r="G19" s="180"/>
      <c r="H19" s="181"/>
      <c r="I19" s="189"/>
      <c r="J19" s="189"/>
      <c r="K19" s="189"/>
      <c r="L19" s="189"/>
      <c r="M19" s="189"/>
      <c r="N19" s="189"/>
      <c r="O19" s="189"/>
      <c r="P19" s="189"/>
      <c r="Q19" s="189"/>
      <c r="R19" s="189"/>
      <c r="S19" s="189"/>
      <c r="T19" s="189"/>
      <c r="U19" s="189"/>
      <c r="V19" s="189"/>
      <c r="W19" s="189"/>
      <c r="X19" s="189"/>
      <c r="Y19" s="189"/>
      <c r="Z19" s="189"/>
      <c r="AA19" s="189"/>
      <c r="AB19" s="189"/>
      <c r="AC19" s="190"/>
      <c r="AD19" s="227"/>
      <c r="AE19" s="228"/>
      <c r="AF19" s="209"/>
      <c r="AG19" s="209"/>
      <c r="AH19" s="209"/>
      <c r="AI19" s="209"/>
      <c r="AJ19" s="209"/>
      <c r="AK19" s="209"/>
      <c r="AL19" s="209"/>
      <c r="AM19" s="135"/>
      <c r="AN19" s="4"/>
      <c r="AO19" s="133"/>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row>
    <row r="20" spans="2:80" ht="9.75" customHeight="1" thickBot="1">
      <c r="B20" s="182"/>
      <c r="C20" s="183"/>
      <c r="D20" s="183"/>
      <c r="E20" s="183"/>
      <c r="F20" s="183"/>
      <c r="G20" s="183"/>
      <c r="H20" s="184"/>
      <c r="I20" s="187"/>
      <c r="J20" s="187"/>
      <c r="K20" s="187"/>
      <c r="L20" s="187"/>
      <c r="M20" s="187"/>
      <c r="N20" s="187"/>
      <c r="O20" s="187"/>
      <c r="P20" s="187"/>
      <c r="Q20" s="187"/>
      <c r="R20" s="187"/>
      <c r="S20" s="187"/>
      <c r="T20" s="187"/>
      <c r="U20" s="187"/>
      <c r="V20" s="187"/>
      <c r="W20" s="187"/>
      <c r="X20" s="187"/>
      <c r="Y20" s="187"/>
      <c r="Z20" s="187"/>
      <c r="AA20" s="187"/>
      <c r="AB20" s="187"/>
      <c r="AC20" s="188"/>
      <c r="AD20" s="227"/>
      <c r="AE20" s="228"/>
      <c r="AF20" s="208"/>
      <c r="AG20" s="208"/>
      <c r="AH20" s="208"/>
      <c r="AI20" s="208"/>
      <c r="AJ20" s="208"/>
      <c r="AK20" s="208"/>
      <c r="AL20" s="208"/>
      <c r="AM20" s="135"/>
      <c r="AN20" s="4"/>
      <c r="AO20" s="133"/>
      <c r="AP20" s="140"/>
      <c r="AQ20" s="210" t="s">
        <v>97</v>
      </c>
      <c r="AR20" s="210"/>
      <c r="AS20" s="210"/>
      <c r="AT20" s="210"/>
      <c r="AU20" s="210"/>
      <c r="AV20" s="210"/>
      <c r="AW20" s="210"/>
      <c r="AX20" s="220" t="str">
        <f>IFERROR(VLOOKUP(B7,【参考】数式用!AF5:AG27,2,0),"")</f>
        <v/>
      </c>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row>
    <row r="21" spans="2:80" ht="28.5" customHeight="1">
      <c r="B21" s="136"/>
      <c r="C21" s="136"/>
      <c r="D21" s="136"/>
      <c r="E21" s="136"/>
      <c r="F21" s="136"/>
      <c r="G21" s="136"/>
      <c r="H21" s="136"/>
      <c r="I21" s="177" t="str">
        <f>IFERROR("※４・５月は"&amp;VLOOKUP(B18,【参考】数式用!AJ5:AM22,2,FALSE)&amp;"・"&amp;VLOOKUP(B18,【参考】数式用!AJ5:AM22,3,FALSE)&amp;"・"&amp;VLOOKUP(B18,【参考】数式用!AJ5:AM22,4,FALSE)&amp;"を算定。","")</f>
        <v/>
      </c>
      <c r="J21" s="177"/>
      <c r="K21" s="177"/>
      <c r="L21" s="177"/>
      <c r="M21" s="177"/>
      <c r="N21" s="177"/>
      <c r="O21" s="177"/>
      <c r="P21" s="177"/>
      <c r="Q21" s="177"/>
      <c r="R21" s="177"/>
      <c r="S21" s="177"/>
      <c r="T21" s="177"/>
      <c r="U21" s="177"/>
      <c r="V21" s="177"/>
      <c r="W21" s="177"/>
      <c r="X21" s="177"/>
      <c r="Y21" s="177"/>
      <c r="Z21" s="177"/>
      <c r="AA21" s="177"/>
      <c r="AB21" s="177"/>
      <c r="AC21" s="177"/>
      <c r="AD21" s="137"/>
      <c r="AE21" s="137"/>
      <c r="AF21" s="135"/>
      <c r="AG21" s="135"/>
      <c r="AH21" s="135"/>
      <c r="AI21" s="135"/>
      <c r="AJ21" s="135"/>
      <c r="AK21" s="135"/>
      <c r="AL21" s="135"/>
      <c r="AM21" s="135"/>
      <c r="AN21" s="4"/>
      <c r="AO21" s="133"/>
      <c r="AQ21" s="210"/>
      <c r="AR21" s="210"/>
      <c r="AS21" s="210"/>
      <c r="AT21" s="210"/>
      <c r="AU21" s="210"/>
      <c r="AV21" s="210"/>
      <c r="AW21" s="21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row>
    <row r="22" spans="2:80" ht="15.75" customHeight="1" thickBot="1">
      <c r="B22" s="123" t="s">
        <v>94</v>
      </c>
      <c r="C22" s="105"/>
      <c r="D22" s="105"/>
      <c r="E22" s="65"/>
      <c r="F22" s="65"/>
      <c r="G22" s="65"/>
      <c r="H22" s="65"/>
      <c r="I22" s="121"/>
      <c r="J22" s="121"/>
      <c r="K22" s="121"/>
      <c r="L22" s="121"/>
      <c r="M22" s="121"/>
      <c r="N22" s="121"/>
      <c r="O22" s="121"/>
      <c r="P22" s="121"/>
      <c r="Q22" s="121"/>
      <c r="R22" s="121"/>
      <c r="S22" s="121"/>
      <c r="T22" s="121"/>
      <c r="U22" s="121"/>
      <c r="V22" s="101"/>
      <c r="W22" s="101"/>
      <c r="X22" s="101"/>
      <c r="Y22" s="101"/>
      <c r="Z22" s="101"/>
      <c r="AA22" s="101"/>
      <c r="AB22" s="101"/>
      <c r="AC22" s="101"/>
      <c r="AE22" s="4"/>
      <c r="AF22" s="126"/>
      <c r="AG22" s="126"/>
      <c r="AH22" s="126"/>
      <c r="AI22" s="126"/>
      <c r="AJ22" s="126"/>
      <c r="AK22" s="126"/>
      <c r="AL22" s="126"/>
      <c r="AM22" s="126"/>
      <c r="AN22" s="4"/>
      <c r="AO22" s="133"/>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row>
    <row r="23" spans="2:80" ht="24.75" customHeight="1">
      <c r="B23" s="161" t="str">
        <f>IFERROR(IF(VLOOKUP(B28,【参考】数式用2!E6:L23,7,FALSE)="","",VLOOKUP(B28,【参考】数式用2!E6:L23,7,FALSE)),"")</f>
        <v/>
      </c>
      <c r="C23" s="162"/>
      <c r="D23" s="162"/>
      <c r="E23" s="162"/>
      <c r="F23" s="162"/>
      <c r="G23" s="162"/>
      <c r="H23" s="163"/>
      <c r="I23" s="185" t="str">
        <f>IFERROR(VLOOKUP(B28,【参考】数式用2!E6:L23,8,FALSE),"")</f>
        <v/>
      </c>
      <c r="J23" s="185"/>
      <c r="K23" s="185"/>
      <c r="L23" s="185"/>
      <c r="M23" s="185"/>
      <c r="N23" s="185"/>
      <c r="O23" s="185"/>
      <c r="P23" s="185"/>
      <c r="Q23" s="185"/>
      <c r="R23" s="185"/>
      <c r="S23" s="185"/>
      <c r="T23" s="185"/>
      <c r="U23" s="185"/>
      <c r="V23" s="185"/>
      <c r="W23" s="185"/>
      <c r="X23" s="185"/>
      <c r="Y23" s="185"/>
      <c r="Z23" s="185"/>
      <c r="AA23" s="185"/>
      <c r="AB23" s="185"/>
      <c r="AC23" s="186"/>
      <c r="AD23" s="227" t="s">
        <v>103</v>
      </c>
      <c r="AE23" s="228"/>
      <c r="AF23" s="207" t="str">
        <f>IF(U7="ベア加算","",IF(OR(B23="新加算Ⅰ",B23="新加算Ⅱ",B23="新加算Ⅲ",B23="新加算Ⅳ"),"○",""))</f>
        <v/>
      </c>
      <c r="AG23" s="207"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H23" s="207"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I23" s="207" t="str">
        <f>IF(OR(B23="新加算Ⅰ",B23="新加算Ⅱ",B23="新加算Ⅲ",B23="新加算Ⅴ(１)",B23="新加算Ⅴ(３)",B23="新加算Ⅴ(８)"),"○","")</f>
        <v/>
      </c>
      <c r="AJ23" s="207" t="str">
        <f>IF(OR(B23="新加算Ⅰ",B23="新加算Ⅱ",B23="新加算Ⅴ(１)",B23="新加算Ⅴ(２)",B23="新加算Ⅴ(３)",B23="新加算Ⅴ(４)",B23="新加算Ⅴ(５)",B23="新加算Ⅴ(６)",B23="新加算Ⅴ(７)",B23="新加算Ⅴ(９)",B23="新加算Ⅴ(10)",B23="新加算Ⅴ(12)"),"○","")</f>
        <v/>
      </c>
      <c r="AK23" s="207" t="str">
        <f>IF(OR(B23="新加算Ⅰ",B23="新加算Ⅴ(１)",B23="新加算Ⅴ(２)",B23="新加算Ⅴ(５)",B23="新加算Ⅴ(７)",B23="新加算Ⅴ(10)"),"○","")</f>
        <v/>
      </c>
      <c r="AL23" s="207" t="str">
        <f>IF(OR(B23="新加算Ⅰ",B23="新加算Ⅱ",B23="新加算Ⅴ(１)",B23="新加算Ⅴ(２)",B23="新加算Ⅴ(３)",B23="新加算Ⅴ(４)",B23="新加算Ⅴ(５)",B23="新加算Ⅴ(６)",B23="新加算Ⅴ(７)",B23="新加算Ⅴ(９)",B23="新加算Ⅴ(10)",B23="新加算Ⅴ(12)"),"○","")</f>
        <v/>
      </c>
      <c r="AM23" s="135"/>
      <c r="AN23" s="4"/>
      <c r="AO23" s="133"/>
      <c r="AQ23" s="210" t="s">
        <v>84</v>
      </c>
      <c r="AR23" s="210"/>
      <c r="AS23" s="210"/>
      <c r="AT23" s="210"/>
      <c r="AU23" s="210"/>
      <c r="AV23" s="210"/>
      <c r="AW23" s="210"/>
      <c r="AX23" s="220" t="s">
        <v>59</v>
      </c>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row>
    <row r="24" spans="2:80" ht="24.75" customHeight="1" thickBot="1">
      <c r="B24" s="224" t="str">
        <f>IFERROR(VLOOKUP(B7,【参考】数式用!$A$5:$AB$27,MATCH(B23,【参考】数式用!$B$4:$AB$4,0)+1,FALSE),"")</f>
        <v/>
      </c>
      <c r="C24" s="225"/>
      <c r="D24" s="225"/>
      <c r="E24" s="225"/>
      <c r="F24" s="225"/>
      <c r="G24" s="225"/>
      <c r="H24" s="226"/>
      <c r="I24" s="187"/>
      <c r="J24" s="187"/>
      <c r="K24" s="187"/>
      <c r="L24" s="187"/>
      <c r="M24" s="187"/>
      <c r="N24" s="187"/>
      <c r="O24" s="187"/>
      <c r="P24" s="187"/>
      <c r="Q24" s="187"/>
      <c r="R24" s="187"/>
      <c r="S24" s="187"/>
      <c r="T24" s="187"/>
      <c r="U24" s="187"/>
      <c r="V24" s="187"/>
      <c r="W24" s="187"/>
      <c r="X24" s="187"/>
      <c r="Y24" s="187"/>
      <c r="Z24" s="187"/>
      <c r="AA24" s="187"/>
      <c r="AB24" s="187"/>
      <c r="AC24" s="188"/>
      <c r="AD24" s="227"/>
      <c r="AE24" s="228"/>
      <c r="AF24" s="208"/>
      <c r="AG24" s="208"/>
      <c r="AH24" s="208"/>
      <c r="AI24" s="208"/>
      <c r="AJ24" s="208"/>
      <c r="AK24" s="208"/>
      <c r="AL24" s="208"/>
      <c r="AM24" s="135"/>
      <c r="AN24" s="4"/>
      <c r="AO24" s="133"/>
      <c r="AQ24" s="210"/>
      <c r="AR24" s="210"/>
      <c r="AS24" s="210"/>
      <c r="AT24" s="210"/>
      <c r="AU24" s="210"/>
      <c r="AV24" s="210"/>
      <c r="AW24" s="21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row>
    <row r="25" spans="2:80" s="65" customFormat="1" ht="27" customHeight="1">
      <c r="B25" s="102"/>
      <c r="C25" s="102"/>
      <c r="D25" s="102"/>
      <c r="E25" s="102"/>
      <c r="F25" s="102"/>
      <c r="G25" s="103"/>
      <c r="H25" s="103"/>
      <c r="I25" s="177" t="str">
        <f>IFERROR("※４・５月は"&amp;VLOOKUP(B23,【参考】数式用!AJ5:AM22,2,FALSE)&amp;"・"&amp;VLOOKUP(B23,【参考】数式用!AJ5:AM22,3,FALSE)&amp;"・"&amp;VLOOKUP(B23,【参考】数式用!AJ5:AM22,4,FALSE)&amp;"を算定。","")</f>
        <v/>
      </c>
      <c r="J25" s="177"/>
      <c r="K25" s="177"/>
      <c r="L25" s="177"/>
      <c r="M25" s="177"/>
      <c r="N25" s="177"/>
      <c r="O25" s="177"/>
      <c r="P25" s="177"/>
      <c r="Q25" s="177"/>
      <c r="R25" s="177"/>
      <c r="S25" s="177"/>
      <c r="T25" s="177"/>
      <c r="U25" s="177"/>
      <c r="V25" s="177"/>
      <c r="W25" s="177"/>
      <c r="X25" s="177"/>
      <c r="Y25" s="177"/>
      <c r="Z25" s="177"/>
      <c r="AA25" s="177"/>
      <c r="AB25" s="177"/>
      <c r="AC25" s="177"/>
      <c r="AE25" s="4"/>
      <c r="AF25" s="119"/>
      <c r="AG25" s="119"/>
      <c r="AH25" s="119"/>
      <c r="AI25" s="119"/>
      <c r="AJ25" s="119"/>
      <c r="AK25" s="119"/>
      <c r="AL25" s="119"/>
      <c r="AM25" s="119"/>
      <c r="AN25" s="4"/>
      <c r="AO25" s="133"/>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2"/>
    </row>
    <row r="26" spans="2:80" s="65" customFormat="1" ht="20.25" customHeight="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row>
    <row r="27" spans="2:80" s="101" customFormat="1" ht="9" customHeight="1"/>
    <row r="28" spans="2:80" s="101" customFormat="1" ht="15" customHeight="1">
      <c r="B28" s="157" t="str">
        <f>K7&amp;P7&amp;U7</f>
        <v/>
      </c>
      <c r="C28" s="158"/>
      <c r="D28" s="158"/>
      <c r="E28" s="158"/>
      <c r="F28" s="158"/>
      <c r="G28" s="158"/>
      <c r="H28" s="158"/>
      <c r="I28" s="158"/>
      <c r="J28" s="158"/>
      <c r="K28" s="158"/>
      <c r="L28" s="158"/>
      <c r="M28" s="158"/>
      <c r="N28" s="158"/>
      <c r="O28" s="159"/>
    </row>
    <row r="29" spans="2:80" s="101" customFormat="1" ht="15" customHeight="1"/>
    <row r="30" spans="2:80" s="101" customFormat="1" ht="15" customHeight="1"/>
    <row r="31" spans="2:80" s="101" customFormat="1" ht="9" customHeight="1"/>
    <row r="32" spans="2:80" s="101" customFormat="1" ht="15" customHeight="1"/>
    <row r="33" spans="1:79" s="101" customFormat="1" ht="15" customHeight="1"/>
    <row r="34" spans="1:79" s="101" customFormat="1" ht="15" customHeight="1"/>
    <row r="35" spans="1:79" s="101" customFormat="1" ht="9" customHeight="1"/>
    <row r="36" spans="1:79" s="101"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101"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101"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101"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101"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101"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101"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101"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101"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101"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L13:AL14"/>
    <mergeCell ref="AK13:AK14"/>
    <mergeCell ref="K7:O8"/>
    <mergeCell ref="P7:T8"/>
    <mergeCell ref="U7:Y8"/>
    <mergeCell ref="Z7:AC8"/>
    <mergeCell ref="AF18:AF20"/>
    <mergeCell ref="AD13:AE14"/>
    <mergeCell ref="AD18:AE20"/>
    <mergeCell ref="AD23:AE24"/>
    <mergeCell ref="AI18:AI20"/>
    <mergeCell ref="AH18:AH20"/>
    <mergeCell ref="AG18:AG20"/>
    <mergeCell ref="AQ23:AW24"/>
    <mergeCell ref="AX13:CA14"/>
    <mergeCell ref="B13:H13"/>
    <mergeCell ref="B14:H14"/>
    <mergeCell ref="B24:H24"/>
    <mergeCell ref="AQ13:AW14"/>
    <mergeCell ref="AQ20:AW21"/>
    <mergeCell ref="AX20:CA21"/>
    <mergeCell ref="AI23:AI24"/>
    <mergeCell ref="AJ23:AJ24"/>
    <mergeCell ref="AK23:AK24"/>
    <mergeCell ref="AL23:AL24"/>
    <mergeCell ref="AX23:CA24"/>
    <mergeCell ref="AJ13:AJ14"/>
    <mergeCell ref="AG23:AG24"/>
    <mergeCell ref="AH23:AH24"/>
    <mergeCell ref="AX6:CA8"/>
    <mergeCell ref="AX10:CA11"/>
    <mergeCell ref="AQ6:AW8"/>
    <mergeCell ref="AQ10:AW11"/>
    <mergeCell ref="Z9:AC9"/>
    <mergeCell ref="AH6:AH12"/>
    <mergeCell ref="AI6:AI12"/>
    <mergeCell ref="AJ6:AJ12"/>
    <mergeCell ref="AK6:AK12"/>
    <mergeCell ref="AL6:AL12"/>
    <mergeCell ref="AX3:CA4"/>
    <mergeCell ref="AQ3:AW4"/>
    <mergeCell ref="B23:H23"/>
    <mergeCell ref="K9:O9"/>
    <mergeCell ref="P9:T9"/>
    <mergeCell ref="U9:Y9"/>
    <mergeCell ref="AI13:AI14"/>
    <mergeCell ref="AH13:AH14"/>
    <mergeCell ref="AG13:AG14"/>
    <mergeCell ref="AF13:AF14"/>
    <mergeCell ref="AF23:AF24"/>
    <mergeCell ref="AL18:AL20"/>
    <mergeCell ref="AK18:AK20"/>
    <mergeCell ref="AJ18:AJ20"/>
    <mergeCell ref="AQ16:AW18"/>
    <mergeCell ref="AX16:CA18"/>
    <mergeCell ref="B1:AC3"/>
    <mergeCell ref="AF5:AL5"/>
    <mergeCell ref="B28:O28"/>
    <mergeCell ref="AF6:AF12"/>
    <mergeCell ref="AG6:AG12"/>
    <mergeCell ref="B18:H18"/>
    <mergeCell ref="K6:AC6"/>
    <mergeCell ref="B6:J6"/>
    <mergeCell ref="B7:J9"/>
    <mergeCell ref="I21:AC21"/>
    <mergeCell ref="I25:AC25"/>
    <mergeCell ref="I15:AC16"/>
    <mergeCell ref="B19:H20"/>
    <mergeCell ref="I13:AC14"/>
    <mergeCell ref="I18:AC20"/>
    <mergeCell ref="I23:AC24"/>
  </mergeCells>
  <phoneticPr fontId="4"/>
  <conditionalFormatting sqref="B17:H17">
    <cfRule type="expression" dxfId="7" priority="43">
      <formula>$B$18=""</formula>
    </cfRule>
  </conditionalFormatting>
  <conditionalFormatting sqref="B22:H22">
    <cfRule type="expression" dxfId="6" priority="42">
      <formula>$B$23=""</formula>
    </cfRule>
  </conditionalFormatting>
  <conditionalFormatting sqref="B23:AC24 AF23:AM24">
    <cfRule type="expression" dxfId="5" priority="144">
      <formula>$B$23=""</formula>
    </cfRule>
  </conditionalFormatting>
  <conditionalFormatting sqref="AF18:AM21 B18:H21 B18:AC18 B19 I19:AC20">
    <cfRule type="expression" dxfId="4" priority="145">
      <formula>$B$18=""</formula>
    </cfRule>
  </conditionalFormatting>
  <dataValidations count="1">
    <dataValidation type="list" allowBlank="1" showInputMessage="1" showErrorMessage="1" sqref="B7:B8" xr:uid="{AA5EF2A6-3BE6-43D3-82F5-8217AD9EAD3E}">
      <formula1>サービス名</formula1>
    </dataValidation>
  </dataValidations>
  <pageMargins left="0.7" right="0.7" top="0.75" bottom="0.75" header="0.3" footer="0.3"/>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26</xdr:row>
                    <xdr:rowOff>0</xdr:rowOff>
                  </from>
                  <to>
                    <xdr:col>3</xdr:col>
                    <xdr:colOff>133350</xdr:colOff>
                    <xdr:row>31</xdr:row>
                    <xdr:rowOff>161925</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0DB2FC-8777-457F-9219-E5EBFFC3D325}">
          <x14:formula1>
            <xm:f>【参考】数式用!$I$4:$J$4</xm:f>
          </x14:formula1>
          <xm:sqref>U7</xm:sqref>
        </x14:dataValidation>
        <x14:dataValidation type="list" allowBlank="1" showInputMessage="1" showErrorMessage="1" xr:uid="{E60717C5-1938-490A-9A84-10E9DFCB6969}">
          <x14:formula1>
            <xm:f>【参考】数式用!$F$4:$H$4</xm:f>
          </x14:formula1>
          <xm:sqref>P7</xm:sqref>
        </x14:dataValidation>
        <x14:dataValidation type="list" allowBlank="1" showInputMessage="1" showErrorMessage="1" xr:uid="{ACFDD080-5EA2-4927-8BA8-14405375B44F}">
          <x14:formula1>
            <xm:f>【参考】数式用!$B$4:$E$4</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F19D-49E7-43D3-B31C-E024B3B30584}">
  <sheetPr codeName="Sheet5">
    <pageSetUpPr fitToPage="1"/>
  </sheetPr>
  <dimension ref="A1:CL53"/>
  <sheetViews>
    <sheetView showGridLines="0" view="pageBreakPreview" zoomScale="75" zoomScaleNormal="53" zoomScaleSheetLayoutView="75" workbookViewId="0"/>
  </sheetViews>
  <sheetFormatPr defaultRowHeight="13.5"/>
  <cols>
    <col min="1" max="1" width="3.875" style="2" customWidth="1"/>
    <col min="2" max="6" width="2.25" style="2" customWidth="1"/>
    <col min="7" max="9" width="2.125" style="2" customWidth="1"/>
    <col min="10" max="10" width="1.875" style="2" customWidth="1"/>
    <col min="11" max="15" width="2.125" style="2" customWidth="1"/>
    <col min="16" max="16" width="2.75" style="2" customWidth="1"/>
    <col min="17" max="19" width="2.125" style="2" customWidth="1"/>
    <col min="20" max="20" width="1.375" style="2" customWidth="1"/>
    <col min="21" max="31" width="2.125" style="2" customWidth="1"/>
    <col min="32" max="38" width="2.75" style="2" customWidth="1"/>
    <col min="39" max="39" width="2.25" style="2" customWidth="1"/>
    <col min="40" max="41" width="2.125" style="2" customWidth="1"/>
    <col min="42" max="42" width="1.625" style="2" customWidth="1"/>
    <col min="43" max="43" width="2" style="2" customWidth="1"/>
    <col min="44" max="44" width="1.5" style="2" customWidth="1"/>
    <col min="45" max="53" width="2.375" style="2" customWidth="1"/>
    <col min="54" max="54" width="1.625" style="2" customWidth="1"/>
    <col min="55" max="57" width="2.375" style="2" customWidth="1"/>
    <col min="58" max="74" width="2.25" style="2" customWidth="1"/>
    <col min="75" max="75" width="2.375" style="2" customWidth="1"/>
    <col min="76" max="76" width="2.25" style="2" customWidth="1"/>
    <col min="77" max="77" width="2.875" style="2" customWidth="1"/>
    <col min="78" max="87" width="2.25" style="2" customWidth="1"/>
    <col min="88" max="88" width="3.125" style="2" customWidth="1"/>
    <col min="89" max="90" width="2.25" style="2" customWidth="1"/>
    <col min="91" max="91" width="3" style="2" customWidth="1"/>
    <col min="92" max="93" width="2.25" style="2" customWidth="1"/>
    <col min="94" max="96" width="2.125" style="2" customWidth="1"/>
    <col min="97" max="100" width="2.375" style="2" customWidth="1"/>
    <col min="101" max="101" width="2" style="2" customWidth="1"/>
    <col min="102" max="110" width="2.375" style="2" customWidth="1"/>
    <col min="111" max="120" width="1.625" style="2" customWidth="1"/>
    <col min="121" max="16384" width="9" style="2"/>
  </cols>
  <sheetData>
    <row r="1" spans="2:90" ht="21.75" customHeight="1">
      <c r="B1" s="155" t="s">
        <v>102</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2:90" ht="18" customHeight="1">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Q2" s="127" t="s">
        <v>101</v>
      </c>
      <c r="AR2" s="102"/>
      <c r="AS2" s="102"/>
      <c r="AT2" s="102"/>
      <c r="AU2" s="102"/>
      <c r="AV2" s="103"/>
      <c r="AW2" s="103"/>
      <c r="AX2" s="103"/>
      <c r="AY2" s="103"/>
      <c r="AZ2" s="103"/>
      <c r="BA2" s="103"/>
      <c r="BB2" s="103"/>
      <c r="BC2" s="103"/>
      <c r="BD2" s="103"/>
      <c r="BE2" s="103"/>
      <c r="BF2" s="103"/>
      <c r="BG2" s="103"/>
      <c r="BH2" s="103"/>
      <c r="BI2" s="103"/>
      <c r="BJ2" s="103"/>
      <c r="BK2" s="103"/>
      <c r="BS2" s="65"/>
      <c r="BT2" s="4"/>
      <c r="BU2" s="119"/>
      <c r="BV2" s="119"/>
      <c r="BW2" s="119"/>
      <c r="BX2" s="119"/>
      <c r="BY2" s="119"/>
      <c r="BZ2" s="119"/>
      <c r="CA2" s="119"/>
    </row>
    <row r="3" spans="2:90" ht="18" customHeight="1">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O3" s="133"/>
      <c r="AQ3" s="197" t="s">
        <v>125</v>
      </c>
      <c r="AR3" s="198"/>
      <c r="AS3" s="198"/>
      <c r="AT3" s="198"/>
      <c r="AU3" s="198"/>
      <c r="AV3" s="198"/>
      <c r="AW3" s="199"/>
      <c r="AX3" s="191" t="s">
        <v>124</v>
      </c>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3"/>
    </row>
    <row r="4" spans="2:90" s="3" customFormat="1" ht="19.5" customHeight="1">
      <c r="B4" s="132"/>
      <c r="C4" s="132"/>
      <c r="D4" s="132"/>
      <c r="E4" s="132"/>
      <c r="F4" s="132"/>
      <c r="G4" s="132"/>
      <c r="H4" s="132"/>
      <c r="I4" s="132"/>
      <c r="J4" s="132"/>
      <c r="K4" s="132"/>
      <c r="L4" s="132"/>
      <c r="M4" s="132"/>
      <c r="N4" s="132"/>
      <c r="O4" s="132"/>
      <c r="P4" s="132"/>
      <c r="Q4" s="132"/>
      <c r="R4" s="132"/>
      <c r="AE4" s="58"/>
      <c r="AF4" s="58"/>
      <c r="AG4" s="58"/>
      <c r="AH4" s="58"/>
      <c r="AI4" s="58"/>
      <c r="AJ4" s="58"/>
      <c r="AK4" s="58"/>
      <c r="AL4" s="58"/>
      <c r="AM4" s="58"/>
      <c r="AN4" s="58"/>
      <c r="AO4" s="134"/>
      <c r="AP4" s="59"/>
      <c r="AQ4" s="200"/>
      <c r="AR4" s="201"/>
      <c r="AS4" s="201"/>
      <c r="AT4" s="201"/>
      <c r="AU4" s="201"/>
      <c r="AV4" s="201"/>
      <c r="AW4" s="202"/>
      <c r="AX4" s="194"/>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6"/>
      <c r="CB4" s="2"/>
    </row>
    <row r="5" spans="2:90" ht="15.75" customHeight="1">
      <c r="B5" s="127" t="s">
        <v>60</v>
      </c>
      <c r="C5" s="1"/>
      <c r="D5" s="1"/>
      <c r="E5" s="1"/>
      <c r="F5" s="1"/>
      <c r="G5" s="1"/>
      <c r="H5" s="1"/>
      <c r="I5" s="1"/>
      <c r="J5" s="1"/>
      <c r="K5" s="1"/>
      <c r="L5" s="1"/>
      <c r="M5" s="1"/>
      <c r="N5" s="1"/>
      <c r="O5" s="1"/>
      <c r="P5" s="1"/>
      <c r="Q5" s="1"/>
      <c r="R5" s="1"/>
      <c r="S5" s="1"/>
      <c r="T5" s="1"/>
      <c r="U5" s="1"/>
      <c r="AF5" s="156" t="s">
        <v>91</v>
      </c>
      <c r="AG5" s="156"/>
      <c r="AH5" s="156"/>
      <c r="AI5" s="156"/>
      <c r="AJ5" s="156"/>
      <c r="AK5" s="156"/>
      <c r="AL5" s="156"/>
      <c r="AM5" s="122"/>
      <c r="AO5" s="133"/>
      <c r="AQ5" s="101"/>
      <c r="AR5" s="101"/>
      <c r="AS5" s="101"/>
      <c r="AT5" s="101"/>
      <c r="AU5" s="101"/>
      <c r="AV5" s="101"/>
      <c r="AW5" s="101"/>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3"/>
      <c r="CC5" s="1"/>
      <c r="CD5" s="1"/>
      <c r="CE5" s="1"/>
      <c r="CF5" s="1"/>
      <c r="CG5" s="1"/>
      <c r="CH5" s="1"/>
      <c r="CI5" s="1"/>
      <c r="CJ5" s="1"/>
      <c r="CK5" s="1"/>
      <c r="CL5" s="1"/>
    </row>
    <row r="6" spans="2:90" ht="25.5" customHeight="1" thickBot="1">
      <c r="B6" s="167" t="s">
        <v>0</v>
      </c>
      <c r="C6" s="167"/>
      <c r="D6" s="167"/>
      <c r="E6" s="167"/>
      <c r="F6" s="167"/>
      <c r="G6" s="167"/>
      <c r="H6" s="167"/>
      <c r="I6" s="167"/>
      <c r="J6" s="167"/>
      <c r="K6" s="164" t="s">
        <v>92</v>
      </c>
      <c r="L6" s="165"/>
      <c r="M6" s="165"/>
      <c r="N6" s="165"/>
      <c r="O6" s="165"/>
      <c r="P6" s="165"/>
      <c r="Q6" s="165"/>
      <c r="R6" s="165"/>
      <c r="S6" s="165"/>
      <c r="T6" s="165"/>
      <c r="U6" s="165"/>
      <c r="V6" s="165"/>
      <c r="W6" s="165"/>
      <c r="X6" s="165"/>
      <c r="Y6" s="165"/>
      <c r="Z6" s="165"/>
      <c r="AA6" s="165"/>
      <c r="AB6" s="165"/>
      <c r="AC6" s="166"/>
      <c r="AF6" s="160" t="str">
        <f>"月額賃金改善Ⅱ"</f>
        <v>月額賃金改善Ⅱ</v>
      </c>
      <c r="AG6" s="160" t="s">
        <v>75</v>
      </c>
      <c r="AH6" s="160" t="s">
        <v>76</v>
      </c>
      <c r="AI6" s="160" t="s">
        <v>77</v>
      </c>
      <c r="AJ6" s="160" t="s">
        <v>78</v>
      </c>
      <c r="AK6" s="160" t="s">
        <v>79</v>
      </c>
      <c r="AL6" s="160" t="s">
        <v>85</v>
      </c>
      <c r="AM6" s="135"/>
      <c r="AO6" s="133"/>
      <c r="AQ6" s="197" t="s">
        <v>98</v>
      </c>
      <c r="AR6" s="198"/>
      <c r="AS6" s="198"/>
      <c r="AT6" s="198"/>
      <c r="AU6" s="198"/>
      <c r="AV6" s="198"/>
      <c r="AW6" s="199"/>
      <c r="AX6" s="191" t="s">
        <v>6</v>
      </c>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3"/>
      <c r="CB6" s="1"/>
    </row>
    <row r="7" spans="2:90" ht="18.75" customHeight="1">
      <c r="B7" s="168" t="s">
        <v>16</v>
      </c>
      <c r="C7" s="169"/>
      <c r="D7" s="169"/>
      <c r="E7" s="169"/>
      <c r="F7" s="169"/>
      <c r="G7" s="169"/>
      <c r="H7" s="169"/>
      <c r="I7" s="169"/>
      <c r="J7" s="170"/>
      <c r="K7" s="229" t="s">
        <v>21</v>
      </c>
      <c r="L7" s="229"/>
      <c r="M7" s="229"/>
      <c r="N7" s="229"/>
      <c r="O7" s="230"/>
      <c r="P7" s="233" t="s">
        <v>2</v>
      </c>
      <c r="Q7" s="234"/>
      <c r="R7" s="234"/>
      <c r="S7" s="234"/>
      <c r="T7" s="235"/>
      <c r="U7" s="239" t="s">
        <v>3</v>
      </c>
      <c r="V7" s="240"/>
      <c r="W7" s="240"/>
      <c r="X7" s="240"/>
      <c r="Y7" s="241"/>
      <c r="Z7" s="245" t="s">
        <v>74</v>
      </c>
      <c r="AA7" s="246"/>
      <c r="AB7" s="246"/>
      <c r="AC7" s="247"/>
      <c r="AF7" s="160"/>
      <c r="AG7" s="160"/>
      <c r="AH7" s="160"/>
      <c r="AI7" s="160"/>
      <c r="AJ7" s="160"/>
      <c r="AK7" s="160"/>
      <c r="AL7" s="160"/>
      <c r="AM7" s="135"/>
      <c r="AO7" s="133"/>
      <c r="AQ7" s="214"/>
      <c r="AR7" s="215"/>
      <c r="AS7" s="215"/>
      <c r="AT7" s="215"/>
      <c r="AU7" s="215"/>
      <c r="AV7" s="215"/>
      <c r="AW7" s="216"/>
      <c r="AX7" s="212"/>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213"/>
    </row>
    <row r="8" spans="2:90" ht="13.5" customHeight="1">
      <c r="B8" s="171"/>
      <c r="C8" s="172"/>
      <c r="D8" s="172"/>
      <c r="E8" s="172"/>
      <c r="F8" s="172"/>
      <c r="G8" s="172"/>
      <c r="H8" s="172"/>
      <c r="I8" s="172"/>
      <c r="J8" s="173"/>
      <c r="K8" s="231"/>
      <c r="L8" s="231"/>
      <c r="M8" s="231"/>
      <c r="N8" s="231"/>
      <c r="O8" s="232"/>
      <c r="P8" s="236"/>
      <c r="Q8" s="237"/>
      <c r="R8" s="237"/>
      <c r="S8" s="237"/>
      <c r="T8" s="238"/>
      <c r="U8" s="242"/>
      <c r="V8" s="243"/>
      <c r="W8" s="243"/>
      <c r="X8" s="243"/>
      <c r="Y8" s="244"/>
      <c r="Z8" s="248"/>
      <c r="AA8" s="156"/>
      <c r="AB8" s="156"/>
      <c r="AC8" s="249"/>
      <c r="AF8" s="160"/>
      <c r="AG8" s="160"/>
      <c r="AH8" s="160"/>
      <c r="AI8" s="160"/>
      <c r="AJ8" s="160"/>
      <c r="AK8" s="160"/>
      <c r="AL8" s="160"/>
      <c r="AM8" s="135"/>
      <c r="AO8" s="133"/>
      <c r="AQ8" s="200"/>
      <c r="AR8" s="201"/>
      <c r="AS8" s="201"/>
      <c r="AT8" s="201"/>
      <c r="AU8" s="201"/>
      <c r="AV8" s="201"/>
      <c r="AW8" s="202"/>
      <c r="AX8" s="194"/>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6"/>
    </row>
    <row r="9" spans="2:90" ht="16.5" customHeight="1" thickBot="1">
      <c r="B9" s="174"/>
      <c r="C9" s="175"/>
      <c r="D9" s="175"/>
      <c r="E9" s="175"/>
      <c r="F9" s="175"/>
      <c r="G9" s="175"/>
      <c r="H9" s="175"/>
      <c r="I9" s="175"/>
      <c r="J9" s="176"/>
      <c r="K9" s="203">
        <f>IFERROR(VLOOKUP(B7,【参考】数式用!$A$5:$J$27,MATCH(K7,【参考】数式用!$B$4:$J$4,0)+1,0),"")</f>
        <v>0.1</v>
      </c>
      <c r="L9" s="204"/>
      <c r="M9" s="204"/>
      <c r="N9" s="204"/>
      <c r="O9" s="205"/>
      <c r="P9" s="203">
        <f>IFERROR(VLOOKUP(B7,【参考】数式用!$A$5:$J$27,MATCH(P7,【参考】数式用!$B$4:$J$4,0)+1,0),"")</f>
        <v>4.2000000000000003E-2</v>
      </c>
      <c r="Q9" s="204"/>
      <c r="R9" s="204"/>
      <c r="S9" s="204"/>
      <c r="T9" s="205"/>
      <c r="U9" s="206">
        <f>IFERROR(VLOOKUP(B7,【参考】数式用!$A$5:$J$27,MATCH(U7,【参考】数式用!$B$4:$J$4,0)+1,0),"")</f>
        <v>0</v>
      </c>
      <c r="V9" s="204"/>
      <c r="W9" s="204"/>
      <c r="X9" s="204"/>
      <c r="Y9" s="205"/>
      <c r="Z9" s="217">
        <f>SUM(K9,P9,U9)</f>
        <v>0.14200000000000002</v>
      </c>
      <c r="AA9" s="218"/>
      <c r="AB9" s="218"/>
      <c r="AC9" s="219"/>
      <c r="AF9" s="160"/>
      <c r="AG9" s="160"/>
      <c r="AH9" s="160"/>
      <c r="AI9" s="160"/>
      <c r="AJ9" s="160"/>
      <c r="AK9" s="160"/>
      <c r="AL9" s="160"/>
      <c r="AM9" s="135"/>
      <c r="AO9" s="133"/>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row>
    <row r="10" spans="2:90" ht="26.25" customHeight="1">
      <c r="B10" s="5"/>
      <c r="C10" s="5"/>
      <c r="D10" s="5"/>
      <c r="E10" s="5"/>
      <c r="F10" s="5"/>
      <c r="G10" s="6"/>
      <c r="H10" s="6"/>
      <c r="I10" s="6"/>
      <c r="J10" s="6"/>
      <c r="K10" s="6"/>
      <c r="L10" s="6"/>
      <c r="M10" s="6"/>
      <c r="N10" s="6"/>
      <c r="O10" s="6"/>
      <c r="P10" s="7"/>
      <c r="Q10" s="7"/>
      <c r="R10" s="7"/>
      <c r="S10" s="7"/>
      <c r="T10" s="7"/>
      <c r="U10" s="7"/>
      <c r="AF10" s="160"/>
      <c r="AG10" s="160"/>
      <c r="AH10" s="160"/>
      <c r="AI10" s="160"/>
      <c r="AJ10" s="160"/>
      <c r="AK10" s="160"/>
      <c r="AL10" s="160"/>
      <c r="AM10" s="135"/>
      <c r="AO10" s="133"/>
      <c r="AQ10" s="197" t="s">
        <v>99</v>
      </c>
      <c r="AR10" s="198"/>
      <c r="AS10" s="198"/>
      <c r="AT10" s="198"/>
      <c r="AU10" s="198"/>
      <c r="AV10" s="198"/>
      <c r="AW10" s="199"/>
      <c r="AX10" s="191" t="s">
        <v>82</v>
      </c>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3"/>
      <c r="CC10" s="7"/>
      <c r="CD10" s="8"/>
      <c r="CE10" s="8"/>
      <c r="CF10" s="8"/>
      <c r="CG10" s="8"/>
      <c r="CH10" s="8"/>
      <c r="CI10" s="9"/>
      <c r="CJ10" s="9"/>
      <c r="CK10" s="9"/>
      <c r="CL10" s="9"/>
    </row>
    <row r="11" spans="2:90" ht="15" customHeight="1">
      <c r="B11" s="127" t="s">
        <v>80</v>
      </c>
      <c r="C11" s="1"/>
      <c r="D11" s="1"/>
      <c r="E11" s="1"/>
      <c r="F11" s="1"/>
      <c r="G11" s="1"/>
      <c r="H11" s="1"/>
      <c r="I11" s="1"/>
      <c r="J11" s="1"/>
      <c r="K11" s="1"/>
      <c r="L11" s="1"/>
      <c r="M11" s="1"/>
      <c r="N11" s="1"/>
      <c r="O11" s="1"/>
      <c r="AF11" s="160"/>
      <c r="AG11" s="160"/>
      <c r="AH11" s="160"/>
      <c r="AI11" s="160"/>
      <c r="AJ11" s="160"/>
      <c r="AK11" s="160"/>
      <c r="AL11" s="160"/>
      <c r="AM11" s="135"/>
      <c r="AO11" s="133"/>
      <c r="AQ11" s="200"/>
      <c r="AR11" s="201"/>
      <c r="AS11" s="201"/>
      <c r="AT11" s="201"/>
      <c r="AU11" s="201"/>
      <c r="AV11" s="201"/>
      <c r="AW11" s="202"/>
      <c r="AX11" s="194"/>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6"/>
      <c r="CB11" s="7"/>
    </row>
    <row r="12" spans="2:90" ht="15" customHeight="1" thickBot="1">
      <c r="B12" s="125" t="s">
        <v>93</v>
      </c>
      <c r="C12" s="1"/>
      <c r="D12" s="1"/>
      <c r="E12" s="1"/>
      <c r="F12" s="1"/>
      <c r="G12" s="1"/>
      <c r="AE12" s="4"/>
      <c r="AF12" s="160"/>
      <c r="AG12" s="160"/>
      <c r="AH12" s="160"/>
      <c r="AI12" s="160"/>
      <c r="AJ12" s="160"/>
      <c r="AK12" s="160"/>
      <c r="AL12" s="160"/>
      <c r="AM12" s="135"/>
      <c r="AN12" s="4"/>
      <c r="AO12" s="133"/>
    </row>
    <row r="13" spans="2:90" ht="24.75" customHeight="1">
      <c r="B13" s="221" t="str">
        <f>IFERROR(IF(VLOOKUP(B28,【参考】数式用2!E6:L23,3,FALSE)="","",VLOOKUP(B28,【参考】数式用2!E6:L23,3,FALSE)),"")</f>
        <v>新加算Ⅱ</v>
      </c>
      <c r="C13" s="222"/>
      <c r="D13" s="222"/>
      <c r="E13" s="222"/>
      <c r="F13" s="222"/>
      <c r="G13" s="222"/>
      <c r="H13" s="223"/>
      <c r="I13" s="185" t="str">
        <f>IFERROR(VLOOKUP(B28,【参考】数式用2!E6:L23,4,FALSE),"")</f>
        <v>キャリアパス要件Ⅲを「R6年度中の対応の誓約」で満たし、４月から旧処遇加算Ⅰを算定可。加えて、補助金取得のため４月からベア加算を算定することで、６月以降、新加算Ⅱに移行可能。</v>
      </c>
      <c r="J13" s="185"/>
      <c r="K13" s="185"/>
      <c r="L13" s="185"/>
      <c r="M13" s="185"/>
      <c r="N13" s="185"/>
      <c r="O13" s="185"/>
      <c r="P13" s="185"/>
      <c r="Q13" s="185"/>
      <c r="R13" s="185"/>
      <c r="S13" s="185"/>
      <c r="T13" s="185"/>
      <c r="U13" s="185"/>
      <c r="V13" s="185"/>
      <c r="W13" s="185"/>
      <c r="X13" s="185"/>
      <c r="Y13" s="185"/>
      <c r="Z13" s="185"/>
      <c r="AA13" s="185"/>
      <c r="AB13" s="185"/>
      <c r="AC13" s="186"/>
      <c r="AD13" s="227" t="s">
        <v>103</v>
      </c>
      <c r="AE13" s="228"/>
      <c r="AF13" s="207" t="str">
        <f>IF(U7="ベア加算","",IF(OR(B13="新加算Ⅰ",B13="新加算Ⅱ",B13="新加算Ⅲ",B13="新加算Ⅳ"),"○",""))</f>
        <v>○</v>
      </c>
      <c r="AG13" s="207"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H13" s="207"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I13" s="207" t="str">
        <f>IF(OR(B13="新加算Ⅰ",B13="新加算Ⅱ",B13="新加算Ⅲ",B13="新加算Ⅴ(１)",B13="新加算Ⅴ(３)",B13="新加算Ⅴ(８)"),"○","")</f>
        <v>○</v>
      </c>
      <c r="AJ13" s="207" t="str">
        <f>IF(OR(B13="新加算Ⅰ",B13="新加算Ⅱ",B13="新加算Ⅴ(１)",B13="新加算Ⅴ(２)",B13="新加算Ⅴ(３)",B13="新加算Ⅴ(４)",B13="新加算Ⅴ(５)",B13="新加算Ⅴ(６)",B13="新加算Ⅴ(７)",B13="新加算Ⅴ(９)",B13="新加算Ⅴ(10)",B13="新加算Ⅴ(12)"),"○","")</f>
        <v>○</v>
      </c>
      <c r="AK13" s="207" t="str">
        <f>IF(OR(B13="新加算Ⅰ",B13="新加算Ⅴ(１)",B13="新加算Ⅴ(２)",B13="新加算Ⅴ(５)",B13="新加算Ⅴ(７)",B13="新加算Ⅴ(10)"),"○","")</f>
        <v/>
      </c>
      <c r="AL13" s="207" t="str">
        <f>IF(OR(B13="新加算Ⅰ",B13="新加算Ⅱ",B13="新加算Ⅴ(１)",B13="新加算Ⅴ(２)",B13="新加算Ⅴ(３)",B13="新加算Ⅴ(４)",B13="新加算Ⅴ(５)",B13="新加算Ⅴ(６)",B13="新加算Ⅴ(７)",B13="新加算Ⅴ(９)",B13="新加算Ⅴ(10)",B13="新加算Ⅴ(12)"),"○","")</f>
        <v>○</v>
      </c>
      <c r="AM13" s="135"/>
      <c r="AN13" s="4"/>
      <c r="AO13" s="133"/>
      <c r="AQ13" s="210" t="s">
        <v>100</v>
      </c>
      <c r="AR13" s="210"/>
      <c r="AS13" s="210"/>
      <c r="AT13" s="210"/>
      <c r="AU13" s="210"/>
      <c r="AV13" s="210"/>
      <c r="AW13" s="210"/>
      <c r="AX13" s="220" t="s">
        <v>83</v>
      </c>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row>
    <row r="14" spans="2:90" ht="24.75" customHeight="1" thickBot="1">
      <c r="B14" s="224">
        <f>IFERROR(VLOOKUP(B7,【参考】数式用!$A$5:$AB$27,MATCH(B13,【参考】数式用!$B$4:$AB$4,0)+1,FALSE),"")</f>
        <v>0.224</v>
      </c>
      <c r="C14" s="225"/>
      <c r="D14" s="225"/>
      <c r="E14" s="225"/>
      <c r="F14" s="225"/>
      <c r="G14" s="225"/>
      <c r="H14" s="226"/>
      <c r="I14" s="187"/>
      <c r="J14" s="187"/>
      <c r="K14" s="187"/>
      <c r="L14" s="187"/>
      <c r="M14" s="187"/>
      <c r="N14" s="187"/>
      <c r="O14" s="187"/>
      <c r="P14" s="187"/>
      <c r="Q14" s="187"/>
      <c r="R14" s="187"/>
      <c r="S14" s="187"/>
      <c r="T14" s="187"/>
      <c r="U14" s="187"/>
      <c r="V14" s="187"/>
      <c r="W14" s="187"/>
      <c r="X14" s="187"/>
      <c r="Y14" s="187"/>
      <c r="Z14" s="187"/>
      <c r="AA14" s="187"/>
      <c r="AB14" s="187"/>
      <c r="AC14" s="188"/>
      <c r="AD14" s="227"/>
      <c r="AE14" s="228"/>
      <c r="AF14" s="208"/>
      <c r="AG14" s="208"/>
      <c r="AH14" s="208"/>
      <c r="AI14" s="208"/>
      <c r="AJ14" s="208"/>
      <c r="AK14" s="208"/>
      <c r="AL14" s="208"/>
      <c r="AM14" s="135"/>
      <c r="AN14" s="4"/>
      <c r="AO14" s="133"/>
      <c r="AQ14" s="210"/>
      <c r="AR14" s="210"/>
      <c r="AS14" s="210"/>
      <c r="AT14" s="210"/>
      <c r="AU14" s="210"/>
      <c r="AV14" s="210"/>
      <c r="AW14" s="21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row>
    <row r="15" spans="2:90" ht="15" customHeight="1">
      <c r="C15" s="139"/>
      <c r="D15" s="139"/>
      <c r="E15" s="139"/>
      <c r="F15" s="139"/>
      <c r="G15" s="139"/>
      <c r="H15" s="139"/>
      <c r="I15" s="177" t="str">
        <f>IFERROR("※４・５月は"&amp;VLOOKUP(B13,【参考】数式用!AJ5:AM22,2,FALSE)&amp;"・"&amp;VLOOKUP(B13,【参考】数式用!AJ5:AM22,3,FALSE)&amp;"・"&amp;VLOOKUP(B13,【参考】数式用!AJ5:AM22,4,FALSE)&amp;"を算定。","")</f>
        <v>※４・５月は処遇加算Ⅰ・特定加算Ⅱ・ベア加算を算定。</v>
      </c>
      <c r="J15" s="177"/>
      <c r="K15" s="177"/>
      <c r="L15" s="177"/>
      <c r="M15" s="177"/>
      <c r="N15" s="177"/>
      <c r="O15" s="177"/>
      <c r="P15" s="177"/>
      <c r="Q15" s="177"/>
      <c r="R15" s="177"/>
      <c r="S15" s="177"/>
      <c r="T15" s="177"/>
      <c r="U15" s="177"/>
      <c r="V15" s="177"/>
      <c r="W15" s="177"/>
      <c r="X15" s="177"/>
      <c r="Y15" s="177"/>
      <c r="Z15" s="177"/>
      <c r="AA15" s="177"/>
      <c r="AB15" s="177"/>
      <c r="AC15" s="177"/>
      <c r="AD15" s="137"/>
      <c r="AE15" s="137"/>
      <c r="AF15" s="135"/>
      <c r="AG15" s="135"/>
      <c r="AH15" s="135"/>
      <c r="AI15" s="135"/>
      <c r="AJ15" s="135"/>
      <c r="AK15" s="135"/>
      <c r="AL15" s="135"/>
      <c r="AM15" s="135"/>
      <c r="AN15" s="4"/>
      <c r="AO15" s="133"/>
      <c r="AQ15" s="141"/>
      <c r="AR15" s="141"/>
      <c r="AS15" s="141"/>
      <c r="AT15" s="141"/>
      <c r="AU15" s="141"/>
      <c r="AV15" s="141"/>
      <c r="AW15" s="141"/>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row>
    <row r="16" spans="2:90" ht="14.25" customHeight="1">
      <c r="C16" s="139"/>
      <c r="D16" s="139"/>
      <c r="E16" s="139"/>
      <c r="F16" s="139"/>
      <c r="G16" s="139"/>
      <c r="H16" s="139"/>
      <c r="I16" s="178"/>
      <c r="J16" s="178"/>
      <c r="K16" s="178"/>
      <c r="L16" s="178"/>
      <c r="M16" s="178"/>
      <c r="N16" s="178"/>
      <c r="O16" s="178"/>
      <c r="P16" s="178"/>
      <c r="Q16" s="178"/>
      <c r="R16" s="178"/>
      <c r="S16" s="178"/>
      <c r="T16" s="178"/>
      <c r="U16" s="178"/>
      <c r="V16" s="178"/>
      <c r="W16" s="178"/>
      <c r="X16" s="178"/>
      <c r="Y16" s="178"/>
      <c r="Z16" s="178"/>
      <c r="AA16" s="178"/>
      <c r="AB16" s="178"/>
      <c r="AC16" s="178"/>
      <c r="AD16" s="137"/>
      <c r="AE16" s="137"/>
      <c r="AF16" s="135"/>
      <c r="AG16" s="135"/>
      <c r="AH16" s="135"/>
      <c r="AI16" s="135"/>
      <c r="AJ16" s="135"/>
      <c r="AK16" s="135"/>
      <c r="AL16" s="135"/>
      <c r="AM16" s="135"/>
      <c r="AN16" s="4"/>
      <c r="AO16" s="133"/>
      <c r="AQ16" s="210" t="s">
        <v>96</v>
      </c>
      <c r="AR16" s="210"/>
      <c r="AS16" s="210"/>
      <c r="AT16" s="210"/>
      <c r="AU16" s="210"/>
      <c r="AV16" s="210"/>
      <c r="AW16" s="210"/>
      <c r="AX16" s="211" t="s">
        <v>89</v>
      </c>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row>
    <row r="17" spans="2:80" ht="15" customHeight="1" thickBot="1">
      <c r="B17" s="124" t="s">
        <v>95</v>
      </c>
      <c r="C17" s="104"/>
      <c r="D17" s="104"/>
      <c r="E17" s="65"/>
      <c r="F17" s="65"/>
      <c r="G17" s="65"/>
      <c r="H17" s="65"/>
      <c r="I17" s="120"/>
      <c r="J17" s="120"/>
      <c r="K17" s="120"/>
      <c r="L17" s="120"/>
      <c r="M17" s="121"/>
      <c r="N17" s="121"/>
      <c r="O17" s="121"/>
      <c r="P17" s="121"/>
      <c r="Q17" s="121"/>
      <c r="R17" s="121"/>
      <c r="S17" s="121"/>
      <c r="T17" s="120"/>
      <c r="U17" s="120"/>
      <c r="V17" s="101"/>
      <c r="W17" s="101"/>
      <c r="X17" s="121"/>
      <c r="Y17" s="121"/>
      <c r="Z17" s="121"/>
      <c r="AA17" s="121"/>
      <c r="AB17" s="121"/>
      <c r="AC17" s="121"/>
      <c r="AE17" s="4"/>
      <c r="AF17" s="126"/>
      <c r="AG17" s="126"/>
      <c r="AH17" s="126"/>
      <c r="AI17" s="126"/>
      <c r="AJ17" s="126"/>
      <c r="AK17" s="126"/>
      <c r="AL17" s="126"/>
      <c r="AM17" s="126"/>
      <c r="AN17" s="4"/>
      <c r="AO17" s="133"/>
      <c r="AQ17" s="210"/>
      <c r="AR17" s="210"/>
      <c r="AS17" s="210"/>
      <c r="AT17" s="210"/>
      <c r="AU17" s="210"/>
      <c r="AV17" s="210"/>
      <c r="AW17" s="210"/>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row>
    <row r="18" spans="2:80" ht="24.75" customHeight="1">
      <c r="B18" s="161" t="str">
        <f>IFERROR(IF(VLOOKUP(B28,【参考】数式用2!E6:L23,5,FALSE)="","",VLOOKUP(B28,【参考】数式用2!E6:L23,5,FALSE)),"")</f>
        <v>新加算Ⅴ(３)</v>
      </c>
      <c r="C18" s="162"/>
      <c r="D18" s="162"/>
      <c r="E18" s="162"/>
      <c r="F18" s="162"/>
      <c r="G18" s="162"/>
      <c r="H18" s="163"/>
      <c r="I18" s="185" t="str">
        <f>IFERROR(VLOOKUP(B28,【参考】数式用2!E6:L23,6,FALSE),"")</f>
        <v>キャリアパス要件Ⅲを「R6年度中の対応の誓約」で満たし、４月から旧処遇加算Ⅰを算定可。４月からベア加算を算定せず、６月から月額賃金改善要件Ⅱも満たさない場合、Ⅴ(３)となる。</v>
      </c>
      <c r="J18" s="185"/>
      <c r="K18" s="185"/>
      <c r="L18" s="185"/>
      <c r="M18" s="185"/>
      <c r="N18" s="185"/>
      <c r="O18" s="185"/>
      <c r="P18" s="185"/>
      <c r="Q18" s="185"/>
      <c r="R18" s="185"/>
      <c r="S18" s="185"/>
      <c r="T18" s="185"/>
      <c r="U18" s="185"/>
      <c r="V18" s="185"/>
      <c r="W18" s="185"/>
      <c r="X18" s="185"/>
      <c r="Y18" s="185"/>
      <c r="Z18" s="185"/>
      <c r="AA18" s="185"/>
      <c r="AB18" s="185"/>
      <c r="AC18" s="186"/>
      <c r="AD18" s="227" t="s">
        <v>103</v>
      </c>
      <c r="AE18" s="228"/>
      <c r="AF18" s="207" t="str">
        <f>IF(U7="ベア加算","",IF(OR(B18="新加算Ⅰ",B18="新加算Ⅱ",B18="新加算Ⅲ",B18="新加算Ⅳ"),"○",""))</f>
        <v/>
      </c>
      <c r="AG18" s="207"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H18" s="207"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I18" s="207" t="str">
        <f>IF(OR(B18="新加算Ⅰ",B18="新加算Ⅱ",B18="新加算Ⅲ",B18="新加算Ⅴ(１)",B18="新加算Ⅴ(３)",B18="新加算Ⅴ(８)"),"○","")</f>
        <v>○</v>
      </c>
      <c r="AJ18" s="207" t="str">
        <f>IF(OR(B18="新加算Ⅰ",B18="新加算Ⅱ",B18="新加算Ⅴ(１)",B18="新加算Ⅴ(２)",B18="新加算Ⅴ(３)",B18="新加算Ⅴ(４)",B18="新加算Ⅴ(５)",B18="新加算Ⅴ(６)",B18="新加算Ⅴ(７)",B18="新加算Ⅴ(９)",B18="新加算Ⅴ(10)",B18="新加算Ⅴ(12)"),"○","")</f>
        <v>○</v>
      </c>
      <c r="AK18" s="207" t="str">
        <f>IF(OR(B18="新加算Ⅰ",B18="新加算Ⅴ(１)",B18="新加算Ⅴ(２)",B18="新加算Ⅴ(５)",B18="新加算Ⅴ(７)",B18="新加算Ⅴ(10)"),"○","")</f>
        <v/>
      </c>
      <c r="AL18" s="207" t="str">
        <f>IF(OR(B18="新加算Ⅰ",B18="新加算Ⅱ",B18="新加算Ⅴ(１)",B18="新加算Ⅴ(２)",B18="新加算Ⅴ(３)",B18="新加算Ⅴ(４)",B18="新加算Ⅴ(５)",B18="新加算Ⅴ(６)",B18="新加算Ⅴ(７)",B18="新加算Ⅴ(９)",B18="新加算Ⅴ(10)",B18="新加算Ⅴ(12)"),"○","")</f>
        <v>○</v>
      </c>
      <c r="AM18" s="135"/>
      <c r="AN18" s="4"/>
      <c r="AO18" s="133"/>
      <c r="AQ18" s="210"/>
      <c r="AR18" s="210"/>
      <c r="AS18" s="210"/>
      <c r="AT18" s="210"/>
      <c r="AU18" s="210"/>
      <c r="AV18" s="210"/>
      <c r="AW18" s="210"/>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row>
    <row r="19" spans="2:80" ht="17.25" customHeight="1">
      <c r="B19" s="179">
        <f>IFERROR(VLOOKUP(B7,【参考】数式用!$A$5:$AB$27,MATCH(B18,【参考】数式用!$B$4:$AB$4,0)+1,FALSE),"")</f>
        <v>0.2</v>
      </c>
      <c r="C19" s="180"/>
      <c r="D19" s="180"/>
      <c r="E19" s="180"/>
      <c r="F19" s="180"/>
      <c r="G19" s="180"/>
      <c r="H19" s="181"/>
      <c r="I19" s="189"/>
      <c r="J19" s="189"/>
      <c r="K19" s="189"/>
      <c r="L19" s="189"/>
      <c r="M19" s="189"/>
      <c r="N19" s="189"/>
      <c r="O19" s="189"/>
      <c r="P19" s="189"/>
      <c r="Q19" s="189"/>
      <c r="R19" s="189"/>
      <c r="S19" s="189"/>
      <c r="T19" s="189"/>
      <c r="U19" s="189"/>
      <c r="V19" s="189"/>
      <c r="W19" s="189"/>
      <c r="X19" s="189"/>
      <c r="Y19" s="189"/>
      <c r="Z19" s="189"/>
      <c r="AA19" s="189"/>
      <c r="AB19" s="189"/>
      <c r="AC19" s="190"/>
      <c r="AD19" s="227"/>
      <c r="AE19" s="228"/>
      <c r="AF19" s="209"/>
      <c r="AG19" s="209"/>
      <c r="AH19" s="209"/>
      <c r="AI19" s="209"/>
      <c r="AJ19" s="209"/>
      <c r="AK19" s="209"/>
      <c r="AL19" s="209"/>
      <c r="AM19" s="135"/>
      <c r="AN19" s="4"/>
      <c r="AO19" s="133"/>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row>
    <row r="20" spans="2:80" ht="9.75" customHeight="1" thickBot="1">
      <c r="B20" s="182"/>
      <c r="C20" s="183"/>
      <c r="D20" s="183"/>
      <c r="E20" s="183"/>
      <c r="F20" s="183"/>
      <c r="G20" s="183"/>
      <c r="H20" s="184"/>
      <c r="I20" s="187"/>
      <c r="J20" s="187"/>
      <c r="K20" s="187"/>
      <c r="L20" s="187"/>
      <c r="M20" s="187"/>
      <c r="N20" s="187"/>
      <c r="O20" s="187"/>
      <c r="P20" s="187"/>
      <c r="Q20" s="187"/>
      <c r="R20" s="187"/>
      <c r="S20" s="187"/>
      <c r="T20" s="187"/>
      <c r="U20" s="187"/>
      <c r="V20" s="187"/>
      <c r="W20" s="187"/>
      <c r="X20" s="187"/>
      <c r="Y20" s="187"/>
      <c r="Z20" s="187"/>
      <c r="AA20" s="187"/>
      <c r="AB20" s="187"/>
      <c r="AC20" s="188"/>
      <c r="AD20" s="227"/>
      <c r="AE20" s="228"/>
      <c r="AF20" s="208"/>
      <c r="AG20" s="208"/>
      <c r="AH20" s="208"/>
      <c r="AI20" s="208"/>
      <c r="AJ20" s="208"/>
      <c r="AK20" s="208"/>
      <c r="AL20" s="208"/>
      <c r="AM20" s="135"/>
      <c r="AN20" s="4"/>
      <c r="AO20" s="133"/>
      <c r="AP20" s="140"/>
      <c r="AQ20" s="210" t="s">
        <v>97</v>
      </c>
      <c r="AR20" s="210"/>
      <c r="AS20" s="210"/>
      <c r="AT20" s="210"/>
      <c r="AU20" s="210"/>
      <c r="AV20" s="210"/>
      <c r="AW20" s="210"/>
      <c r="AX20" s="220" t="str">
        <f>IFERROR(VLOOKUP(B7,【参考】数式用!AF5:AG27,2,0),"")</f>
        <v>　特定事業所加算ⅠまたはⅡを算定する。</v>
      </c>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row>
    <row r="21" spans="2:80" ht="28.5" customHeight="1">
      <c r="B21" s="136"/>
      <c r="C21" s="136"/>
      <c r="D21" s="136"/>
      <c r="E21" s="136"/>
      <c r="F21" s="136"/>
      <c r="G21" s="136"/>
      <c r="H21" s="136"/>
      <c r="I21" s="177" t="str">
        <f>IFERROR("※４・５月は"&amp;VLOOKUP(B18,【参考】数式用!AJ5:AM22,2,FALSE)&amp;"・"&amp;VLOOKUP(B18,【参考】数式用!AJ5:AM22,3,FALSE)&amp;"・"&amp;VLOOKUP(B18,【参考】数式用!AJ5:AM22,4,FALSE)&amp;"を算定。","")</f>
        <v>※４・５月は処遇加算Ⅰ・特定加算Ⅱ・ベア加算なしを算定。</v>
      </c>
      <c r="J21" s="177"/>
      <c r="K21" s="177"/>
      <c r="L21" s="177"/>
      <c r="M21" s="177"/>
      <c r="N21" s="177"/>
      <c r="O21" s="177"/>
      <c r="P21" s="177"/>
      <c r="Q21" s="177"/>
      <c r="R21" s="177"/>
      <c r="S21" s="177"/>
      <c r="T21" s="177"/>
      <c r="U21" s="177"/>
      <c r="V21" s="177"/>
      <c r="W21" s="177"/>
      <c r="X21" s="177"/>
      <c r="Y21" s="177"/>
      <c r="Z21" s="177"/>
      <c r="AA21" s="177"/>
      <c r="AB21" s="177"/>
      <c r="AC21" s="177"/>
      <c r="AD21" s="137"/>
      <c r="AE21" s="137"/>
      <c r="AF21" s="135"/>
      <c r="AG21" s="135"/>
      <c r="AH21" s="135"/>
      <c r="AI21" s="135"/>
      <c r="AJ21" s="135"/>
      <c r="AK21" s="135"/>
      <c r="AL21" s="135"/>
      <c r="AM21" s="135"/>
      <c r="AN21" s="4"/>
      <c r="AO21" s="133"/>
      <c r="AQ21" s="210"/>
      <c r="AR21" s="210"/>
      <c r="AS21" s="210"/>
      <c r="AT21" s="210"/>
      <c r="AU21" s="210"/>
      <c r="AV21" s="210"/>
      <c r="AW21" s="21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row>
    <row r="22" spans="2:80" ht="15.75" customHeight="1" thickBot="1">
      <c r="B22" s="123" t="s">
        <v>94</v>
      </c>
      <c r="C22" s="105"/>
      <c r="D22" s="105"/>
      <c r="E22" s="65"/>
      <c r="F22" s="65"/>
      <c r="G22" s="65"/>
      <c r="H22" s="65"/>
      <c r="I22" s="121"/>
      <c r="J22" s="121"/>
      <c r="K22" s="121"/>
      <c r="L22" s="121"/>
      <c r="M22" s="121"/>
      <c r="N22" s="121"/>
      <c r="O22" s="121"/>
      <c r="P22" s="121"/>
      <c r="Q22" s="121"/>
      <c r="R22" s="121"/>
      <c r="S22" s="121"/>
      <c r="T22" s="121"/>
      <c r="U22" s="121"/>
      <c r="V22" s="101"/>
      <c r="W22" s="101"/>
      <c r="X22" s="101"/>
      <c r="Y22" s="101"/>
      <c r="Z22" s="101"/>
      <c r="AA22" s="101"/>
      <c r="AB22" s="101"/>
      <c r="AC22" s="101"/>
      <c r="AE22" s="4"/>
      <c r="AF22" s="126"/>
      <c r="AG22" s="126"/>
      <c r="AH22" s="126"/>
      <c r="AI22" s="126"/>
      <c r="AJ22" s="126"/>
      <c r="AK22" s="126"/>
      <c r="AL22" s="126"/>
      <c r="AM22" s="126"/>
      <c r="AN22" s="4"/>
      <c r="AO22" s="133"/>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row>
    <row r="23" spans="2:80" ht="24.75" customHeight="1">
      <c r="B23" s="161" t="str">
        <f>IFERROR(IF(VLOOKUP(B28,【参考】数式用2!E6:L23,7,FALSE)="","",VLOOKUP(B28,【参考】数式用2!E6:L23,7,FALSE)),"")</f>
        <v>新加算Ⅴ(６)</v>
      </c>
      <c r="C23" s="162"/>
      <c r="D23" s="162"/>
      <c r="E23" s="162"/>
      <c r="F23" s="162"/>
      <c r="G23" s="162"/>
      <c r="H23" s="163"/>
      <c r="I23" s="185" t="str">
        <f>IFERROR(VLOOKUP(B28,【参考】数式用2!E6:L23,8,FALSE),"")</f>
        <v>誓約をしなくてもⅤ(６)は算定可。ただし、R7年度以降、加算率を下げないためにキャリアパス要件Ⅲは必須であり、R6年度中の対応はいずれにしろ必要なため、より加算率が高いⅡ又はⅤ(3)を推奨。</v>
      </c>
      <c r="J23" s="185"/>
      <c r="K23" s="185"/>
      <c r="L23" s="185"/>
      <c r="M23" s="185"/>
      <c r="N23" s="185"/>
      <c r="O23" s="185"/>
      <c r="P23" s="185"/>
      <c r="Q23" s="185"/>
      <c r="R23" s="185"/>
      <c r="S23" s="185"/>
      <c r="T23" s="185"/>
      <c r="U23" s="185"/>
      <c r="V23" s="185"/>
      <c r="W23" s="185"/>
      <c r="X23" s="185"/>
      <c r="Y23" s="185"/>
      <c r="Z23" s="185"/>
      <c r="AA23" s="185"/>
      <c r="AB23" s="185"/>
      <c r="AC23" s="186"/>
      <c r="AD23" s="227" t="s">
        <v>103</v>
      </c>
      <c r="AE23" s="228"/>
      <c r="AF23" s="207" t="str">
        <f>IF(U7="ベア加算","",IF(OR(B23="新加算Ⅰ",B23="新加算Ⅱ",B23="新加算Ⅲ",B23="新加算Ⅳ"),"○",""))</f>
        <v/>
      </c>
      <c r="AG23" s="207"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H23" s="207"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I23" s="207" t="str">
        <f>IF(OR(B23="新加算Ⅰ",B23="新加算Ⅱ",B23="新加算Ⅲ",B23="新加算Ⅴ(１)",B23="新加算Ⅴ(３)",B23="新加算Ⅴ(８)"),"○","")</f>
        <v/>
      </c>
      <c r="AJ23" s="207" t="str">
        <f>IF(OR(B23="新加算Ⅰ",B23="新加算Ⅱ",B23="新加算Ⅴ(１)",B23="新加算Ⅴ(２)",B23="新加算Ⅴ(３)",B23="新加算Ⅴ(４)",B23="新加算Ⅴ(５)",B23="新加算Ⅴ(６)",B23="新加算Ⅴ(７)",B23="新加算Ⅴ(９)",B23="新加算Ⅴ(10)",B23="新加算Ⅴ(12)"),"○","")</f>
        <v>○</v>
      </c>
      <c r="AK23" s="207" t="str">
        <f>IF(OR(B23="新加算Ⅰ",B23="新加算Ⅴ(１)",B23="新加算Ⅴ(２)",B23="新加算Ⅴ(５)",B23="新加算Ⅴ(７)",B23="新加算Ⅴ(10)"),"○","")</f>
        <v/>
      </c>
      <c r="AL23" s="207" t="str">
        <f>IF(OR(B23="新加算Ⅰ",B23="新加算Ⅱ",B23="新加算Ⅴ(１)",B23="新加算Ⅴ(２)",B23="新加算Ⅴ(３)",B23="新加算Ⅴ(４)",B23="新加算Ⅴ(５)",B23="新加算Ⅴ(６)",B23="新加算Ⅴ(７)",B23="新加算Ⅴ(９)",B23="新加算Ⅴ(10)",B23="新加算Ⅴ(12)"),"○","")</f>
        <v>○</v>
      </c>
      <c r="AM23" s="135"/>
      <c r="AN23" s="4"/>
      <c r="AO23" s="133"/>
      <c r="AQ23" s="210" t="s">
        <v>84</v>
      </c>
      <c r="AR23" s="210"/>
      <c r="AS23" s="210"/>
      <c r="AT23" s="210"/>
      <c r="AU23" s="210"/>
      <c r="AV23" s="210"/>
      <c r="AW23" s="210"/>
      <c r="AX23" s="220" t="s">
        <v>59</v>
      </c>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row>
    <row r="24" spans="2:80" ht="24.75" customHeight="1" thickBot="1">
      <c r="B24" s="224">
        <f>IFERROR(VLOOKUP(B7,【参考】数式用!$A$5:$AB$27,MATCH(B23,【参考】数式用!$B$4:$AB$4,0)+1,FALSE),"")</f>
        <v>0.16300000000000001</v>
      </c>
      <c r="C24" s="225"/>
      <c r="D24" s="225"/>
      <c r="E24" s="225"/>
      <c r="F24" s="225"/>
      <c r="G24" s="225"/>
      <c r="H24" s="226"/>
      <c r="I24" s="187"/>
      <c r="J24" s="187"/>
      <c r="K24" s="187"/>
      <c r="L24" s="187"/>
      <c r="M24" s="187"/>
      <c r="N24" s="187"/>
      <c r="O24" s="187"/>
      <c r="P24" s="187"/>
      <c r="Q24" s="187"/>
      <c r="R24" s="187"/>
      <c r="S24" s="187"/>
      <c r="T24" s="187"/>
      <c r="U24" s="187"/>
      <c r="V24" s="187"/>
      <c r="W24" s="187"/>
      <c r="X24" s="187"/>
      <c r="Y24" s="187"/>
      <c r="Z24" s="187"/>
      <c r="AA24" s="187"/>
      <c r="AB24" s="187"/>
      <c r="AC24" s="188"/>
      <c r="AD24" s="227"/>
      <c r="AE24" s="228"/>
      <c r="AF24" s="208"/>
      <c r="AG24" s="208"/>
      <c r="AH24" s="208"/>
      <c r="AI24" s="208"/>
      <c r="AJ24" s="208"/>
      <c r="AK24" s="208"/>
      <c r="AL24" s="208"/>
      <c r="AM24" s="135"/>
      <c r="AN24" s="4"/>
      <c r="AO24" s="133"/>
      <c r="AQ24" s="210"/>
      <c r="AR24" s="210"/>
      <c r="AS24" s="210"/>
      <c r="AT24" s="210"/>
      <c r="AU24" s="210"/>
      <c r="AV24" s="210"/>
      <c r="AW24" s="21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row>
    <row r="25" spans="2:80" s="65" customFormat="1" ht="27" customHeight="1">
      <c r="B25" s="102"/>
      <c r="C25" s="102"/>
      <c r="D25" s="102"/>
      <c r="E25" s="102"/>
      <c r="F25" s="102"/>
      <c r="G25" s="103"/>
      <c r="H25" s="103"/>
      <c r="I25" s="177" t="str">
        <f>IFERROR("※４・５月は"&amp;VLOOKUP(B23,【参考】数式用!AJ5:AM22,2,FALSE)&amp;"・"&amp;VLOOKUP(B23,【参考】数式用!AJ5:AM22,3,FALSE)&amp;"・"&amp;VLOOKUP(B23,【参考】数式用!AJ5:AM22,4,FALSE)&amp;"を算定。","")</f>
        <v>※４・５月は処遇加算Ⅱ・特定加算Ⅱ・ベア加算なしを算定。</v>
      </c>
      <c r="J25" s="177"/>
      <c r="K25" s="177"/>
      <c r="L25" s="177"/>
      <c r="M25" s="177"/>
      <c r="N25" s="177"/>
      <c r="O25" s="177"/>
      <c r="P25" s="177"/>
      <c r="Q25" s="177"/>
      <c r="R25" s="177"/>
      <c r="S25" s="177"/>
      <c r="T25" s="177"/>
      <c r="U25" s="177"/>
      <c r="V25" s="177"/>
      <c r="W25" s="177"/>
      <c r="X25" s="177"/>
      <c r="Y25" s="177"/>
      <c r="Z25" s="177"/>
      <c r="AA25" s="177"/>
      <c r="AB25" s="177"/>
      <c r="AC25" s="177"/>
      <c r="AE25" s="4"/>
      <c r="AF25" s="119"/>
      <c r="AG25" s="119"/>
      <c r="AH25" s="119"/>
      <c r="AI25" s="119"/>
      <c r="AJ25" s="119"/>
      <c r="AK25" s="119"/>
      <c r="AL25" s="119"/>
      <c r="AM25" s="119"/>
      <c r="AN25" s="4"/>
      <c r="AO25" s="133"/>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2"/>
    </row>
    <row r="26" spans="2:80" s="65" customFormat="1" ht="20.25" customHeight="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row>
    <row r="27" spans="2:80" s="101" customFormat="1" ht="9" customHeight="1"/>
    <row r="28" spans="2:80" s="101" customFormat="1" ht="15" customHeight="1">
      <c r="B28" s="157" t="str">
        <f>K7&amp;P7&amp;U7</f>
        <v>処遇加算Ⅱ特定加算Ⅱベア加算なし</v>
      </c>
      <c r="C28" s="158"/>
      <c r="D28" s="158"/>
      <c r="E28" s="158"/>
      <c r="F28" s="158"/>
      <c r="G28" s="158"/>
      <c r="H28" s="158"/>
      <c r="I28" s="158"/>
      <c r="J28" s="158"/>
      <c r="K28" s="158"/>
      <c r="L28" s="158"/>
      <c r="M28" s="158"/>
      <c r="N28" s="158"/>
      <c r="O28" s="159"/>
    </row>
    <row r="29" spans="2:80" s="101" customFormat="1" ht="15" customHeight="1"/>
    <row r="30" spans="2:80" s="101" customFormat="1" ht="15" customHeight="1"/>
    <row r="31" spans="2:80" s="101" customFormat="1" ht="9" customHeight="1"/>
    <row r="32" spans="2:80" s="101" customFormat="1" ht="15" customHeight="1"/>
    <row r="33" spans="1:79" s="101" customFormat="1" ht="15" customHeight="1"/>
    <row r="34" spans="1:79" s="101" customFormat="1" ht="15" customHeight="1"/>
    <row r="35" spans="1:79" s="101" customFormat="1" ht="9" customHeight="1"/>
    <row r="36" spans="1:79" s="101"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101"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101"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101"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101"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101"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101"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101"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101"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101"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5" customHeight="1"/>
    <row r="47" spans="1:79" ht="15.95" customHeight="1"/>
    <row r="48" spans="1:79" ht="15.95" customHeight="1"/>
    <row r="49" ht="15.95" customHeight="1"/>
    <row r="50" ht="15.95" customHeight="1"/>
    <row r="51" ht="15.95" customHeight="1"/>
    <row r="52" ht="15.95" customHeight="1"/>
    <row r="53" ht="15.95" customHeight="1"/>
  </sheetData>
  <mergeCells count="71">
    <mergeCell ref="AX10:CA11"/>
    <mergeCell ref="AX6:CA8"/>
    <mergeCell ref="B1:AC3"/>
    <mergeCell ref="AQ3:AW4"/>
    <mergeCell ref="AX3:CA4"/>
    <mergeCell ref="AF5:AL5"/>
    <mergeCell ref="B6:J6"/>
    <mergeCell ref="K6:AC6"/>
    <mergeCell ref="AF6:AF12"/>
    <mergeCell ref="AG6:AG12"/>
    <mergeCell ref="AH6:AH12"/>
    <mergeCell ref="AI6:AI12"/>
    <mergeCell ref="B7:J9"/>
    <mergeCell ref="K7:O8"/>
    <mergeCell ref="P7:T8"/>
    <mergeCell ref="U7:Y8"/>
    <mergeCell ref="Z7:AC8"/>
    <mergeCell ref="K9:O9"/>
    <mergeCell ref="P9:T9"/>
    <mergeCell ref="U9:Y9"/>
    <mergeCell ref="Z9:AC9"/>
    <mergeCell ref="AQ10:AW11"/>
    <mergeCell ref="AJ6:AJ12"/>
    <mergeCell ref="AK6:AK12"/>
    <mergeCell ref="AL6:AL12"/>
    <mergeCell ref="AQ6:AW8"/>
    <mergeCell ref="AX13:CA14"/>
    <mergeCell ref="B13:H13"/>
    <mergeCell ref="I13:AC14"/>
    <mergeCell ref="AD13:AE14"/>
    <mergeCell ref="AF13:AF14"/>
    <mergeCell ref="AG13:AG14"/>
    <mergeCell ref="AH13:AH14"/>
    <mergeCell ref="B14:H14"/>
    <mergeCell ref="AI13:AI14"/>
    <mergeCell ref="AJ13:AJ14"/>
    <mergeCell ref="AK13:AK14"/>
    <mergeCell ref="AL13:AL14"/>
    <mergeCell ref="AQ13:AW14"/>
    <mergeCell ref="AX20:CA21"/>
    <mergeCell ref="I21:AC21"/>
    <mergeCell ref="I15:AC16"/>
    <mergeCell ref="AQ16:AW18"/>
    <mergeCell ref="AX16:CA18"/>
    <mergeCell ref="I18:AC20"/>
    <mergeCell ref="AD18:AE20"/>
    <mergeCell ref="AF18:AF20"/>
    <mergeCell ref="AG18:AG20"/>
    <mergeCell ref="AH18:AH20"/>
    <mergeCell ref="AI18:AI20"/>
    <mergeCell ref="AJ18:AJ20"/>
    <mergeCell ref="AK18:AK20"/>
    <mergeCell ref="AL18:AL20"/>
    <mergeCell ref="B19:H20"/>
    <mergeCell ref="AQ20:AW21"/>
    <mergeCell ref="B18:H18"/>
    <mergeCell ref="AL23:AL24"/>
    <mergeCell ref="AQ23:AW24"/>
    <mergeCell ref="AX23:CA24"/>
    <mergeCell ref="B23:H23"/>
    <mergeCell ref="I23:AC24"/>
    <mergeCell ref="AD23:AE24"/>
    <mergeCell ref="AF23:AF24"/>
    <mergeCell ref="AG23:AG24"/>
    <mergeCell ref="AH23:AH24"/>
    <mergeCell ref="B24:H24"/>
    <mergeCell ref="I25:AC25"/>
    <mergeCell ref="B28:O28"/>
    <mergeCell ref="AI23:AI24"/>
    <mergeCell ref="AJ23:AJ24"/>
    <mergeCell ref="AK23:AK24"/>
  </mergeCells>
  <phoneticPr fontId="4"/>
  <conditionalFormatting sqref="B17:H17">
    <cfRule type="expression" dxfId="3" priority="2">
      <formula>$B$18=""</formula>
    </cfRule>
  </conditionalFormatting>
  <conditionalFormatting sqref="B22:H22">
    <cfRule type="expression" dxfId="2" priority="1">
      <formula>$B$23=""</formula>
    </cfRule>
  </conditionalFormatting>
  <conditionalFormatting sqref="B23:AC24 AF23:AM24">
    <cfRule type="expression" dxfId="1" priority="3">
      <formula>$B$23=""</formula>
    </cfRule>
  </conditionalFormatting>
  <conditionalFormatting sqref="AF18:AM21 B21:H21 B18:AC18 B19 I19:AC20">
    <cfRule type="expression" dxfId="0" priority="4">
      <formula>$B$18=""</formula>
    </cfRule>
  </conditionalFormatting>
  <dataValidations count="1">
    <dataValidation type="list" allowBlank="1" showInputMessage="1" showErrorMessage="1" sqref="B7:B8" xr:uid="{D928F233-6AC2-4719-93FB-ADA2D7F2750E}">
      <formula1>サービス名</formula1>
    </dataValidation>
  </dataValidations>
  <pageMargins left="0.7" right="0.7" top="0.75" bottom="0.75" header="0.3" footer="0.3"/>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1</xdr:col>
                    <xdr:colOff>0</xdr:colOff>
                    <xdr:row>26</xdr:row>
                    <xdr:rowOff>0</xdr:rowOff>
                  </from>
                  <to>
                    <xdr:col>2</xdr:col>
                    <xdr:colOff>133350</xdr:colOff>
                    <xdr:row>29</xdr:row>
                    <xdr:rowOff>28575</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1</xdr:col>
                    <xdr:colOff>0</xdr:colOff>
                    <xdr:row>26</xdr:row>
                    <xdr:rowOff>0</xdr:rowOff>
                  </from>
                  <to>
                    <xdr:col>4</xdr:col>
                    <xdr:colOff>0</xdr:colOff>
                    <xdr:row>31</xdr:row>
                    <xdr:rowOff>104775</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1</xdr:col>
                    <xdr:colOff>0</xdr:colOff>
                    <xdr:row>26</xdr:row>
                    <xdr:rowOff>0</xdr:rowOff>
                  </from>
                  <to>
                    <xdr:col>4</xdr:col>
                    <xdr:colOff>9525</xdr:colOff>
                    <xdr:row>31</xdr:row>
                    <xdr:rowOff>152400</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1</xdr:col>
                    <xdr:colOff>0</xdr:colOff>
                    <xdr:row>26</xdr:row>
                    <xdr:rowOff>0</xdr:rowOff>
                  </from>
                  <to>
                    <xdr:col>5</xdr:col>
                    <xdr:colOff>0</xdr:colOff>
                    <xdr:row>31</xdr:row>
                    <xdr:rowOff>85725</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1</xdr:col>
                    <xdr:colOff>0</xdr:colOff>
                    <xdr:row>26</xdr:row>
                    <xdr:rowOff>0</xdr:rowOff>
                  </from>
                  <to>
                    <xdr:col>3</xdr:col>
                    <xdr:colOff>47625</xdr:colOff>
                    <xdr:row>29</xdr:row>
                    <xdr:rowOff>76200</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1</xdr:col>
                    <xdr:colOff>0</xdr:colOff>
                    <xdr:row>26</xdr:row>
                    <xdr:rowOff>0</xdr:rowOff>
                  </from>
                  <to>
                    <xdr:col>4</xdr:col>
                    <xdr:colOff>9525</xdr:colOff>
                    <xdr:row>31</xdr:row>
                    <xdr:rowOff>104775</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1</xdr:col>
                    <xdr:colOff>0</xdr:colOff>
                    <xdr:row>26</xdr:row>
                    <xdr:rowOff>0</xdr:rowOff>
                  </from>
                  <to>
                    <xdr:col>5</xdr:col>
                    <xdr:colOff>28575</xdr:colOff>
                    <xdr:row>31</xdr:row>
                    <xdr:rowOff>152400</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1</xdr:col>
                    <xdr:colOff>0</xdr:colOff>
                    <xdr:row>26</xdr:row>
                    <xdr:rowOff>0</xdr:rowOff>
                  </from>
                  <to>
                    <xdr:col>4</xdr:col>
                    <xdr:colOff>85725</xdr:colOff>
                    <xdr:row>29</xdr:row>
                    <xdr:rowOff>180975</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1</xdr:col>
                    <xdr:colOff>0</xdr:colOff>
                    <xdr:row>26</xdr:row>
                    <xdr:rowOff>0</xdr:rowOff>
                  </from>
                  <to>
                    <xdr:col>4</xdr:col>
                    <xdr:colOff>104775</xdr:colOff>
                    <xdr:row>30</xdr:row>
                    <xdr:rowOff>47625</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1</xdr:col>
                    <xdr:colOff>0</xdr:colOff>
                    <xdr:row>26</xdr:row>
                    <xdr:rowOff>0</xdr:rowOff>
                  </from>
                  <to>
                    <xdr:col>3</xdr:col>
                    <xdr:colOff>142875</xdr:colOff>
                    <xdr:row>29</xdr:row>
                    <xdr:rowOff>171450</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1</xdr:col>
                    <xdr:colOff>0</xdr:colOff>
                    <xdr:row>26</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1</xdr:col>
                    <xdr:colOff>0</xdr:colOff>
                    <xdr:row>26</xdr:row>
                    <xdr:rowOff>0</xdr:rowOff>
                  </from>
                  <to>
                    <xdr:col>4</xdr:col>
                    <xdr:colOff>28575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F4402D0-850C-4B78-983A-C4D64DB889BE}">
          <x14:formula1>
            <xm:f>【参考】数式用!$B$4:$E$4</xm:f>
          </x14:formula1>
          <xm:sqref>K7</xm:sqref>
        </x14:dataValidation>
        <x14:dataValidation type="list" allowBlank="1" showInputMessage="1" showErrorMessage="1" xr:uid="{39F3C170-4D9D-4D45-9AAD-45F3E98AE5B8}">
          <x14:formula1>
            <xm:f>【参考】数式用!$F$4:$H$4</xm:f>
          </x14:formula1>
          <xm:sqref>P7</xm:sqref>
        </x14:dataValidation>
        <x14:dataValidation type="list" allowBlank="1" showInputMessage="1" showErrorMessage="1" xr:uid="{6581CE66-84D6-48B6-BC17-70D0C820D052}">
          <x14:formula1>
            <xm:f>【参考】数式用!$I$4:$J$4</xm:f>
          </x14:formula1>
          <xm:sqref>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C6B2-A84D-455D-9FBD-75D9D0A87C6B}">
  <sheetPr codeName="Sheet3">
    <pageSetUpPr fitToPage="1"/>
  </sheetPr>
  <dimension ref="A1:AM39"/>
  <sheetViews>
    <sheetView zoomScale="48" zoomScaleNormal="48" zoomScaleSheetLayoutView="85" workbookViewId="0">
      <selection activeCell="AK5" sqref="AK5"/>
    </sheetView>
  </sheetViews>
  <sheetFormatPr defaultColWidth="9" defaultRowHeight="18.75"/>
  <cols>
    <col min="1" max="1" width="42.75" style="11" customWidth="1"/>
    <col min="2" max="28" width="6.75" style="11" customWidth="1"/>
    <col min="29" max="29" width="12" style="11" customWidth="1"/>
    <col min="30" max="30" width="8" style="11" customWidth="1"/>
    <col min="31" max="31" width="9" style="11" customWidth="1"/>
    <col min="32" max="32" width="48.5" style="11" customWidth="1"/>
    <col min="33" max="33" width="81.25" style="11" customWidth="1"/>
    <col min="34" max="35" width="9" style="11"/>
    <col min="36" max="36" width="16.5" style="11" customWidth="1"/>
    <col min="37" max="37" width="9" style="11"/>
    <col min="38" max="38" width="11.625" style="11" customWidth="1"/>
    <col min="39" max="39" width="10.875" style="11" customWidth="1"/>
    <col min="40" max="16384" width="9" style="11"/>
  </cols>
  <sheetData>
    <row r="1" spans="1:39" ht="19.5" thickBot="1">
      <c r="A1" s="10" t="s">
        <v>7</v>
      </c>
      <c r="B1" s="10"/>
      <c r="C1" s="10"/>
      <c r="D1" s="10"/>
      <c r="E1" s="10"/>
      <c r="AD1" s="12"/>
    </row>
    <row r="2" spans="1:39" ht="18.75" customHeight="1">
      <c r="A2" s="271" t="s">
        <v>9</v>
      </c>
      <c r="B2" s="274" t="s">
        <v>10</v>
      </c>
      <c r="C2" s="275"/>
      <c r="D2" s="275"/>
      <c r="E2" s="276"/>
      <c r="F2" s="277" t="s">
        <v>11</v>
      </c>
      <c r="G2" s="278"/>
      <c r="H2" s="279"/>
      <c r="I2" s="271" t="s">
        <v>12</v>
      </c>
      <c r="J2" s="280"/>
      <c r="K2" s="282" t="s">
        <v>13</v>
      </c>
      <c r="L2" s="283"/>
      <c r="M2" s="283"/>
      <c r="N2" s="283"/>
      <c r="O2" s="283"/>
      <c r="P2" s="283"/>
      <c r="Q2" s="283"/>
      <c r="R2" s="283"/>
      <c r="S2" s="283"/>
      <c r="T2" s="283"/>
      <c r="U2" s="283"/>
      <c r="V2" s="283"/>
      <c r="W2" s="283"/>
      <c r="X2" s="283"/>
      <c r="Y2" s="283"/>
      <c r="Z2" s="283"/>
      <c r="AA2" s="283"/>
      <c r="AB2" s="284"/>
      <c r="AC2" s="268" t="s">
        <v>14</v>
      </c>
      <c r="AD2" s="12"/>
      <c r="AF2" s="262" t="s">
        <v>51</v>
      </c>
      <c r="AG2" s="265" t="s">
        <v>15</v>
      </c>
      <c r="AJ2" s="250" t="s">
        <v>122</v>
      </c>
      <c r="AK2" s="253" t="s">
        <v>123</v>
      </c>
      <c r="AL2" s="254"/>
      <c r="AM2" s="255"/>
    </row>
    <row r="3" spans="1:39" ht="26.25" customHeight="1" thickBot="1">
      <c r="A3" s="272"/>
      <c r="B3" s="285" t="s">
        <v>18</v>
      </c>
      <c r="C3" s="286"/>
      <c r="D3" s="286"/>
      <c r="E3" s="287"/>
      <c r="F3" s="285" t="s">
        <v>19</v>
      </c>
      <c r="G3" s="286"/>
      <c r="H3" s="287"/>
      <c r="I3" s="273"/>
      <c r="J3" s="281"/>
      <c r="K3" s="288" t="s">
        <v>20</v>
      </c>
      <c r="L3" s="289"/>
      <c r="M3" s="289"/>
      <c r="N3" s="289"/>
      <c r="O3" s="289"/>
      <c r="P3" s="289"/>
      <c r="Q3" s="289"/>
      <c r="R3" s="289"/>
      <c r="S3" s="289"/>
      <c r="T3" s="289"/>
      <c r="U3" s="289"/>
      <c r="V3" s="289"/>
      <c r="W3" s="289"/>
      <c r="X3" s="289"/>
      <c r="Y3" s="289"/>
      <c r="Z3" s="289"/>
      <c r="AA3" s="289"/>
      <c r="AB3" s="290"/>
      <c r="AC3" s="269"/>
      <c r="AD3" s="12"/>
      <c r="AF3" s="263"/>
      <c r="AG3" s="266"/>
      <c r="AJ3" s="251"/>
      <c r="AK3" s="256"/>
      <c r="AL3" s="257"/>
      <c r="AM3" s="258"/>
    </row>
    <row r="4" spans="1:39" ht="19.5" customHeight="1" thickBot="1">
      <c r="A4" s="273"/>
      <c r="B4" s="95" t="s">
        <v>1</v>
      </c>
      <c r="C4" s="96" t="s">
        <v>21</v>
      </c>
      <c r="D4" s="96" t="s">
        <v>22</v>
      </c>
      <c r="E4" s="97" t="s">
        <v>23</v>
      </c>
      <c r="F4" s="95" t="s">
        <v>24</v>
      </c>
      <c r="G4" s="98" t="s">
        <v>2</v>
      </c>
      <c r="H4" s="99" t="s">
        <v>4</v>
      </c>
      <c r="I4" s="100" t="s">
        <v>5</v>
      </c>
      <c r="J4" s="99" t="s">
        <v>3</v>
      </c>
      <c r="K4" s="92" t="s">
        <v>25</v>
      </c>
      <c r="L4" s="93" t="s">
        <v>26</v>
      </c>
      <c r="M4" s="93" t="s">
        <v>27</v>
      </c>
      <c r="N4" s="93" t="s">
        <v>28</v>
      </c>
      <c r="O4" s="93" t="s">
        <v>90</v>
      </c>
      <c r="P4" s="93" t="s">
        <v>61</v>
      </c>
      <c r="Q4" s="93" t="s">
        <v>62</v>
      </c>
      <c r="R4" s="93" t="s">
        <v>63</v>
      </c>
      <c r="S4" s="93" t="s">
        <v>64</v>
      </c>
      <c r="T4" s="93" t="s">
        <v>65</v>
      </c>
      <c r="U4" s="93" t="s">
        <v>66</v>
      </c>
      <c r="V4" s="93" t="s">
        <v>67</v>
      </c>
      <c r="W4" s="93" t="s">
        <v>68</v>
      </c>
      <c r="X4" s="93" t="s">
        <v>69</v>
      </c>
      <c r="Y4" s="93" t="s">
        <v>70</v>
      </c>
      <c r="Z4" s="93" t="s">
        <v>71</v>
      </c>
      <c r="AA4" s="93" t="s">
        <v>72</v>
      </c>
      <c r="AB4" s="94" t="s">
        <v>73</v>
      </c>
      <c r="AC4" s="270"/>
      <c r="AD4" s="12"/>
      <c r="AF4" s="264"/>
      <c r="AG4" s="267"/>
      <c r="AJ4" s="252"/>
      <c r="AK4" s="259"/>
      <c r="AL4" s="260"/>
      <c r="AM4" s="261"/>
    </row>
    <row r="5" spans="1:39">
      <c r="A5" s="15" t="s">
        <v>16</v>
      </c>
      <c r="B5" s="16">
        <v>0.13700000000000001</v>
      </c>
      <c r="C5" s="17">
        <v>0.1</v>
      </c>
      <c r="D5" s="18">
        <v>5.5E-2</v>
      </c>
      <c r="E5" s="19">
        <v>0</v>
      </c>
      <c r="F5" s="16">
        <v>6.3E-2</v>
      </c>
      <c r="G5" s="20">
        <v>4.2000000000000003E-2</v>
      </c>
      <c r="H5" s="19">
        <v>0</v>
      </c>
      <c r="I5" s="21">
        <v>2.4E-2</v>
      </c>
      <c r="J5" s="19">
        <v>0</v>
      </c>
      <c r="K5" s="22">
        <v>0.245</v>
      </c>
      <c r="L5" s="23">
        <v>0.224</v>
      </c>
      <c r="M5" s="23">
        <v>0.182</v>
      </c>
      <c r="N5" s="23">
        <v>0.14499999999999999</v>
      </c>
      <c r="O5" s="23">
        <v>0.221</v>
      </c>
      <c r="P5" s="23">
        <v>0.20799999999999999</v>
      </c>
      <c r="Q5" s="23">
        <v>0.2</v>
      </c>
      <c r="R5" s="23">
        <v>0.187</v>
      </c>
      <c r="S5" s="23">
        <v>0.184</v>
      </c>
      <c r="T5" s="23">
        <v>0.16300000000000001</v>
      </c>
      <c r="U5" s="23">
        <v>0.16299999999999998</v>
      </c>
      <c r="V5" s="23">
        <v>0.158</v>
      </c>
      <c r="W5" s="23">
        <v>0.14199999999999999</v>
      </c>
      <c r="X5" s="23">
        <v>0.13899999999999998</v>
      </c>
      <c r="Y5" s="23">
        <v>0.12100000000000001</v>
      </c>
      <c r="Z5" s="23">
        <v>0.11800000000000001</v>
      </c>
      <c r="AA5" s="23">
        <v>0.1</v>
      </c>
      <c r="AB5" s="24">
        <v>7.5999999999999998E-2</v>
      </c>
      <c r="AC5" s="24">
        <v>2.1000000000000001E-2</v>
      </c>
      <c r="AD5" s="12"/>
      <c r="AF5" s="112" t="s">
        <v>16</v>
      </c>
      <c r="AG5" s="115" t="s">
        <v>52</v>
      </c>
      <c r="AJ5" s="149" t="s">
        <v>106</v>
      </c>
      <c r="AK5" s="147" t="s">
        <v>1</v>
      </c>
      <c r="AL5" s="131" t="s">
        <v>24</v>
      </c>
      <c r="AM5" s="148" t="s">
        <v>5</v>
      </c>
    </row>
    <row r="6" spans="1:39">
      <c r="A6" s="14" t="s">
        <v>30</v>
      </c>
      <c r="B6" s="27">
        <v>0.13700000000000001</v>
      </c>
      <c r="C6" s="28">
        <v>0.1</v>
      </c>
      <c r="D6" s="29">
        <v>5.5E-2</v>
      </c>
      <c r="E6" s="30">
        <v>0</v>
      </c>
      <c r="F6" s="27">
        <v>6.3E-2</v>
      </c>
      <c r="G6" s="31">
        <v>4.2000000000000003E-2</v>
      </c>
      <c r="H6" s="30">
        <v>0</v>
      </c>
      <c r="I6" s="32">
        <v>2.4E-2</v>
      </c>
      <c r="J6" s="19">
        <v>0</v>
      </c>
      <c r="K6" s="33">
        <v>0.245</v>
      </c>
      <c r="L6" s="34">
        <v>0.224</v>
      </c>
      <c r="M6" s="34">
        <v>0.182</v>
      </c>
      <c r="N6" s="34">
        <v>0.14499999999999999</v>
      </c>
      <c r="O6" s="34">
        <v>0.221</v>
      </c>
      <c r="P6" s="34">
        <v>0.20799999999999999</v>
      </c>
      <c r="Q6" s="34">
        <v>0.2</v>
      </c>
      <c r="R6" s="34">
        <v>0.187</v>
      </c>
      <c r="S6" s="34">
        <v>0.184</v>
      </c>
      <c r="T6" s="34">
        <v>0.16300000000000001</v>
      </c>
      <c r="U6" s="34">
        <v>0.16299999999999998</v>
      </c>
      <c r="V6" s="34">
        <v>0.158</v>
      </c>
      <c r="W6" s="34">
        <v>0.14199999999999999</v>
      </c>
      <c r="X6" s="34">
        <v>0.13899999999999998</v>
      </c>
      <c r="Y6" s="34">
        <v>0.12100000000000001</v>
      </c>
      <c r="Z6" s="34">
        <v>0.11800000000000001</v>
      </c>
      <c r="AA6" s="34">
        <v>0.1</v>
      </c>
      <c r="AB6" s="35">
        <v>7.5999999999999998E-2</v>
      </c>
      <c r="AC6" s="35">
        <v>2.1000000000000001E-2</v>
      </c>
      <c r="AD6" s="12"/>
      <c r="AF6" s="113" t="s">
        <v>30</v>
      </c>
      <c r="AG6" s="116" t="s">
        <v>54</v>
      </c>
      <c r="AJ6" s="150" t="s">
        <v>120</v>
      </c>
      <c r="AK6" s="142" t="s">
        <v>1</v>
      </c>
      <c r="AL6" s="130" t="s">
        <v>24</v>
      </c>
      <c r="AM6" s="143" t="s">
        <v>3</v>
      </c>
    </row>
    <row r="7" spans="1:39">
      <c r="A7" s="14" t="s">
        <v>32</v>
      </c>
      <c r="B7" s="27">
        <v>0.13700000000000001</v>
      </c>
      <c r="C7" s="28">
        <v>0.1</v>
      </c>
      <c r="D7" s="29">
        <v>5.5E-2</v>
      </c>
      <c r="E7" s="30">
        <v>0</v>
      </c>
      <c r="F7" s="27">
        <v>6.3E-2</v>
      </c>
      <c r="G7" s="31">
        <v>4.2000000000000003E-2</v>
      </c>
      <c r="H7" s="30">
        <v>0</v>
      </c>
      <c r="I7" s="32">
        <v>2.4E-2</v>
      </c>
      <c r="J7" s="19">
        <v>0</v>
      </c>
      <c r="K7" s="33">
        <v>0.245</v>
      </c>
      <c r="L7" s="34">
        <v>0.224</v>
      </c>
      <c r="M7" s="34">
        <v>0.182</v>
      </c>
      <c r="N7" s="34">
        <v>0.14499999999999999</v>
      </c>
      <c r="O7" s="34">
        <v>0.221</v>
      </c>
      <c r="P7" s="34">
        <v>0.20799999999999999</v>
      </c>
      <c r="Q7" s="34">
        <v>0.2</v>
      </c>
      <c r="R7" s="34">
        <v>0.187</v>
      </c>
      <c r="S7" s="34">
        <v>0.184</v>
      </c>
      <c r="T7" s="34">
        <v>0.16300000000000001</v>
      </c>
      <c r="U7" s="34">
        <v>0.16299999999999998</v>
      </c>
      <c r="V7" s="34">
        <v>0.158</v>
      </c>
      <c r="W7" s="34">
        <v>0.14199999999999999</v>
      </c>
      <c r="X7" s="34">
        <v>0.13899999999999998</v>
      </c>
      <c r="Y7" s="34">
        <v>0.12100000000000001</v>
      </c>
      <c r="Z7" s="34">
        <v>0.11800000000000001</v>
      </c>
      <c r="AA7" s="34">
        <v>0.1</v>
      </c>
      <c r="AB7" s="35">
        <v>7.5999999999999998E-2</v>
      </c>
      <c r="AC7" s="35">
        <v>2.1000000000000001E-2</v>
      </c>
      <c r="AD7" s="12"/>
      <c r="AF7" s="113" t="s">
        <v>32</v>
      </c>
      <c r="AG7" s="116" t="s">
        <v>54</v>
      </c>
      <c r="AJ7" s="151" t="s">
        <v>107</v>
      </c>
      <c r="AK7" s="142" t="s">
        <v>21</v>
      </c>
      <c r="AL7" s="130" t="s">
        <v>24</v>
      </c>
      <c r="AM7" s="143" t="s">
        <v>5</v>
      </c>
    </row>
    <row r="8" spans="1:39">
      <c r="A8" s="14" t="s">
        <v>29</v>
      </c>
      <c r="B8" s="27">
        <v>5.8000000000000003E-2</v>
      </c>
      <c r="C8" s="28">
        <v>4.2000000000000003E-2</v>
      </c>
      <c r="D8" s="29">
        <v>2.3E-2</v>
      </c>
      <c r="E8" s="30">
        <v>0</v>
      </c>
      <c r="F8" s="27">
        <v>2.1000000000000001E-2</v>
      </c>
      <c r="G8" s="31">
        <v>1.4999999999999999E-2</v>
      </c>
      <c r="H8" s="30">
        <v>0</v>
      </c>
      <c r="I8" s="32">
        <v>1.0999999999999999E-2</v>
      </c>
      <c r="J8" s="19">
        <v>0</v>
      </c>
      <c r="K8" s="33">
        <v>9.9999999999999992E-2</v>
      </c>
      <c r="L8" s="34">
        <v>9.4E-2</v>
      </c>
      <c r="M8" s="34">
        <v>7.9000000000000001E-2</v>
      </c>
      <c r="N8" s="34">
        <v>6.3E-2</v>
      </c>
      <c r="O8" s="34">
        <v>8.8999999999999996E-2</v>
      </c>
      <c r="P8" s="34">
        <v>8.3999999999999991E-2</v>
      </c>
      <c r="Q8" s="34">
        <v>8.3000000000000004E-2</v>
      </c>
      <c r="R8" s="34">
        <v>7.8E-2</v>
      </c>
      <c r="S8" s="34">
        <v>7.2999999999999995E-2</v>
      </c>
      <c r="T8" s="34">
        <v>6.7000000000000004E-2</v>
      </c>
      <c r="U8" s="34">
        <v>6.4999999999999988E-2</v>
      </c>
      <c r="V8" s="34">
        <v>6.8000000000000005E-2</v>
      </c>
      <c r="W8" s="34">
        <v>5.9000000000000004E-2</v>
      </c>
      <c r="X8" s="34">
        <v>5.3999999999999999E-2</v>
      </c>
      <c r="Y8" s="34">
        <v>5.2000000000000005E-2</v>
      </c>
      <c r="Z8" s="34">
        <v>4.8000000000000001E-2</v>
      </c>
      <c r="AA8" s="34">
        <v>4.4000000000000004E-2</v>
      </c>
      <c r="AB8" s="35">
        <v>3.3000000000000002E-2</v>
      </c>
      <c r="AC8" s="35">
        <v>0.01</v>
      </c>
      <c r="AD8" s="12"/>
      <c r="AF8" s="113" t="s">
        <v>29</v>
      </c>
      <c r="AG8" s="116" t="s">
        <v>54</v>
      </c>
      <c r="AJ8" s="151" t="s">
        <v>108</v>
      </c>
      <c r="AK8" s="142" t="s">
        <v>21</v>
      </c>
      <c r="AL8" s="130" t="s">
        <v>24</v>
      </c>
      <c r="AM8" s="143" t="s">
        <v>3</v>
      </c>
    </row>
    <row r="9" spans="1:39">
      <c r="A9" s="14" t="s">
        <v>31</v>
      </c>
      <c r="B9" s="27">
        <v>5.8999999999999997E-2</v>
      </c>
      <c r="C9" s="28">
        <v>4.2999999999999997E-2</v>
      </c>
      <c r="D9" s="29">
        <v>2.3E-2</v>
      </c>
      <c r="E9" s="30">
        <v>0</v>
      </c>
      <c r="F9" s="27">
        <v>1.2E-2</v>
      </c>
      <c r="G9" s="31">
        <v>0.01</v>
      </c>
      <c r="H9" s="30">
        <v>0</v>
      </c>
      <c r="I9" s="32">
        <v>1.0999999999999999E-2</v>
      </c>
      <c r="J9" s="19">
        <v>0</v>
      </c>
      <c r="K9" s="33">
        <v>9.1999999999999985E-2</v>
      </c>
      <c r="L9" s="34">
        <v>8.9999999999999983E-2</v>
      </c>
      <c r="M9" s="34">
        <v>7.9999999999999988E-2</v>
      </c>
      <c r="N9" s="34">
        <v>6.3999999999999987E-2</v>
      </c>
      <c r="O9" s="34">
        <v>8.0999999999999989E-2</v>
      </c>
      <c r="P9" s="34">
        <v>7.5999999999999984E-2</v>
      </c>
      <c r="Q9" s="34">
        <v>7.8999999999999987E-2</v>
      </c>
      <c r="R9" s="34">
        <v>7.3999999999999996E-2</v>
      </c>
      <c r="S9" s="34">
        <v>6.4999999999999988E-2</v>
      </c>
      <c r="T9" s="34">
        <v>6.3E-2</v>
      </c>
      <c r="U9" s="34">
        <v>5.6000000000000001E-2</v>
      </c>
      <c r="V9" s="34">
        <v>6.8999999999999992E-2</v>
      </c>
      <c r="W9" s="34">
        <v>5.3999999999999999E-2</v>
      </c>
      <c r="X9" s="34">
        <v>4.5000000000000005E-2</v>
      </c>
      <c r="Y9" s="34">
        <v>5.2999999999999999E-2</v>
      </c>
      <c r="Z9" s="34">
        <v>4.3000000000000003E-2</v>
      </c>
      <c r="AA9" s="34">
        <v>4.4000000000000004E-2</v>
      </c>
      <c r="AB9" s="35">
        <v>3.3000000000000002E-2</v>
      </c>
      <c r="AC9" s="35">
        <v>0.01</v>
      </c>
      <c r="AD9" s="12"/>
      <c r="AF9" s="113" t="s">
        <v>31</v>
      </c>
      <c r="AG9" s="116" t="s">
        <v>54</v>
      </c>
      <c r="AJ9" s="151" t="s">
        <v>109</v>
      </c>
      <c r="AK9" s="142" t="s">
        <v>22</v>
      </c>
      <c r="AL9" s="130" t="s">
        <v>24</v>
      </c>
      <c r="AM9" s="143" t="s">
        <v>5</v>
      </c>
    </row>
    <row r="10" spans="1:39">
      <c r="A10" s="14" t="s">
        <v>33</v>
      </c>
      <c r="B10" s="27">
        <v>5.8999999999999997E-2</v>
      </c>
      <c r="C10" s="28">
        <v>4.2999999999999997E-2</v>
      </c>
      <c r="D10" s="29">
        <v>2.3E-2</v>
      </c>
      <c r="E10" s="30">
        <v>0</v>
      </c>
      <c r="F10" s="27">
        <v>1.2E-2</v>
      </c>
      <c r="G10" s="31">
        <v>0.01</v>
      </c>
      <c r="H10" s="30">
        <v>0</v>
      </c>
      <c r="I10" s="32">
        <v>1.0999999999999999E-2</v>
      </c>
      <c r="J10" s="19">
        <v>0</v>
      </c>
      <c r="K10" s="33">
        <v>9.1999999999999985E-2</v>
      </c>
      <c r="L10" s="34">
        <v>8.9999999999999983E-2</v>
      </c>
      <c r="M10" s="34">
        <v>7.9999999999999988E-2</v>
      </c>
      <c r="N10" s="34">
        <v>6.3999999999999987E-2</v>
      </c>
      <c r="O10" s="34">
        <v>8.0999999999999989E-2</v>
      </c>
      <c r="P10" s="34">
        <v>7.5999999999999984E-2</v>
      </c>
      <c r="Q10" s="34">
        <v>7.8999999999999987E-2</v>
      </c>
      <c r="R10" s="34">
        <v>7.3999999999999996E-2</v>
      </c>
      <c r="S10" s="34">
        <v>6.4999999999999988E-2</v>
      </c>
      <c r="T10" s="34">
        <v>6.3E-2</v>
      </c>
      <c r="U10" s="34">
        <v>5.6000000000000001E-2</v>
      </c>
      <c r="V10" s="34">
        <v>6.8999999999999992E-2</v>
      </c>
      <c r="W10" s="34">
        <v>5.3999999999999999E-2</v>
      </c>
      <c r="X10" s="34">
        <v>4.5000000000000005E-2</v>
      </c>
      <c r="Y10" s="34">
        <v>5.2999999999999999E-2</v>
      </c>
      <c r="Z10" s="34">
        <v>4.3000000000000003E-2</v>
      </c>
      <c r="AA10" s="34">
        <v>4.4000000000000004E-2</v>
      </c>
      <c r="AB10" s="35">
        <v>3.3000000000000002E-2</v>
      </c>
      <c r="AC10" s="35">
        <v>0.01</v>
      </c>
      <c r="AD10" s="12"/>
      <c r="AF10" s="113" t="s">
        <v>33</v>
      </c>
      <c r="AG10" s="116" t="s">
        <v>55</v>
      </c>
      <c r="AJ10" s="151" t="s">
        <v>110</v>
      </c>
      <c r="AK10" s="142" t="s">
        <v>22</v>
      </c>
      <c r="AL10" s="130" t="s">
        <v>24</v>
      </c>
      <c r="AM10" s="143" t="s">
        <v>3</v>
      </c>
    </row>
    <row r="11" spans="1:39">
      <c r="A11" s="14" t="s">
        <v>34</v>
      </c>
      <c r="B11" s="27">
        <v>4.7E-2</v>
      </c>
      <c r="C11" s="28">
        <v>3.4000000000000002E-2</v>
      </c>
      <c r="D11" s="29">
        <v>1.9E-2</v>
      </c>
      <c r="E11" s="30">
        <v>0</v>
      </c>
      <c r="F11" s="27">
        <v>0.02</v>
      </c>
      <c r="G11" s="31">
        <v>1.7000000000000001E-2</v>
      </c>
      <c r="H11" s="30">
        <v>0</v>
      </c>
      <c r="I11" s="32">
        <v>0.01</v>
      </c>
      <c r="J11" s="19">
        <v>0</v>
      </c>
      <c r="K11" s="33">
        <v>8.5999999999999993E-2</v>
      </c>
      <c r="L11" s="34">
        <v>8.299999999999999E-2</v>
      </c>
      <c r="M11" s="34">
        <v>6.6000000000000003E-2</v>
      </c>
      <c r="N11" s="34">
        <v>5.3000000000000005E-2</v>
      </c>
      <c r="O11" s="34">
        <v>7.5999999999999998E-2</v>
      </c>
      <c r="P11" s="34">
        <v>7.2999999999999995E-2</v>
      </c>
      <c r="Q11" s="34">
        <v>7.2999999999999995E-2</v>
      </c>
      <c r="R11" s="34">
        <v>7.0000000000000007E-2</v>
      </c>
      <c r="S11" s="34">
        <v>6.3E-2</v>
      </c>
      <c r="T11" s="34">
        <v>6.0000000000000005E-2</v>
      </c>
      <c r="U11" s="34">
        <v>5.8000000000000003E-2</v>
      </c>
      <c r="V11" s="34">
        <v>5.6000000000000001E-2</v>
      </c>
      <c r="W11" s="34">
        <v>5.5000000000000007E-2</v>
      </c>
      <c r="X11" s="34">
        <v>4.8000000000000001E-2</v>
      </c>
      <c r="Y11" s="34">
        <v>4.3000000000000003E-2</v>
      </c>
      <c r="Z11" s="34">
        <v>4.5000000000000005E-2</v>
      </c>
      <c r="AA11" s="34">
        <v>3.7999999999999999E-2</v>
      </c>
      <c r="AB11" s="35">
        <v>2.7999999999999997E-2</v>
      </c>
      <c r="AC11" s="35">
        <v>8.9999999999999993E-3</v>
      </c>
      <c r="AD11" s="12"/>
      <c r="AF11" s="113" t="s">
        <v>34</v>
      </c>
      <c r="AG11" s="116" t="s">
        <v>54</v>
      </c>
      <c r="AJ11" s="150" t="s">
        <v>104</v>
      </c>
      <c r="AK11" s="142" t="s">
        <v>1</v>
      </c>
      <c r="AL11" s="130" t="s">
        <v>2</v>
      </c>
      <c r="AM11" s="143" t="s">
        <v>5</v>
      </c>
    </row>
    <row r="12" spans="1:39">
      <c r="A12" s="14" t="s">
        <v>35</v>
      </c>
      <c r="B12" s="27">
        <v>8.2000000000000003E-2</v>
      </c>
      <c r="C12" s="28">
        <v>0.06</v>
      </c>
      <c r="D12" s="29">
        <v>3.3000000000000002E-2</v>
      </c>
      <c r="E12" s="30">
        <v>0</v>
      </c>
      <c r="F12" s="27">
        <v>1.7999999999999999E-2</v>
      </c>
      <c r="G12" s="31">
        <v>1.2E-2</v>
      </c>
      <c r="H12" s="30">
        <v>0</v>
      </c>
      <c r="I12" s="32">
        <v>1.4999999999999999E-2</v>
      </c>
      <c r="J12" s="19">
        <v>0</v>
      </c>
      <c r="K12" s="33">
        <v>0.128</v>
      </c>
      <c r="L12" s="34">
        <v>0.122</v>
      </c>
      <c r="M12" s="34">
        <v>0.11</v>
      </c>
      <c r="N12" s="34">
        <v>8.7999999999999995E-2</v>
      </c>
      <c r="O12" s="34">
        <v>0.113</v>
      </c>
      <c r="P12" s="34">
        <v>0.106</v>
      </c>
      <c r="Q12" s="34">
        <v>0.107</v>
      </c>
      <c r="R12" s="34">
        <v>9.9999999999999992E-2</v>
      </c>
      <c r="S12" s="34">
        <v>9.0999999999999998E-2</v>
      </c>
      <c r="T12" s="34">
        <v>8.4999999999999992E-2</v>
      </c>
      <c r="U12" s="34">
        <v>7.9000000000000001E-2</v>
      </c>
      <c r="V12" s="34">
        <v>9.5000000000000001E-2</v>
      </c>
      <c r="W12" s="34">
        <v>7.2999999999999995E-2</v>
      </c>
      <c r="X12" s="34">
        <v>6.4000000000000001E-2</v>
      </c>
      <c r="Y12" s="34">
        <v>7.2999999999999995E-2</v>
      </c>
      <c r="Z12" s="34">
        <v>5.7999999999999996E-2</v>
      </c>
      <c r="AA12" s="34">
        <v>6.0999999999999999E-2</v>
      </c>
      <c r="AB12" s="35">
        <v>4.5999999999999999E-2</v>
      </c>
      <c r="AC12" s="35">
        <v>1.2999999999999999E-2</v>
      </c>
      <c r="AD12" s="12"/>
      <c r="AF12" s="113" t="s">
        <v>35</v>
      </c>
      <c r="AG12" s="116" t="s">
        <v>56</v>
      </c>
      <c r="AJ12" s="150" t="s">
        <v>105</v>
      </c>
      <c r="AK12" s="142" t="s">
        <v>1</v>
      </c>
      <c r="AL12" s="130" t="s">
        <v>2</v>
      </c>
      <c r="AM12" s="143" t="s">
        <v>3</v>
      </c>
    </row>
    <row r="13" spans="1:39">
      <c r="A13" s="14" t="s">
        <v>36</v>
      </c>
      <c r="B13" s="27">
        <v>8.2000000000000003E-2</v>
      </c>
      <c r="C13" s="28">
        <v>0.06</v>
      </c>
      <c r="D13" s="29">
        <v>3.3000000000000002E-2</v>
      </c>
      <c r="E13" s="30">
        <v>0</v>
      </c>
      <c r="F13" s="27">
        <v>1.7999999999999999E-2</v>
      </c>
      <c r="G13" s="31">
        <v>1.2E-2</v>
      </c>
      <c r="H13" s="30">
        <v>0</v>
      </c>
      <c r="I13" s="32">
        <v>1.4999999999999999E-2</v>
      </c>
      <c r="J13" s="19">
        <v>0</v>
      </c>
      <c r="K13" s="33">
        <v>0.128</v>
      </c>
      <c r="L13" s="34">
        <v>0.122</v>
      </c>
      <c r="M13" s="34">
        <v>0.11</v>
      </c>
      <c r="N13" s="34">
        <v>8.7999999999999995E-2</v>
      </c>
      <c r="O13" s="34">
        <v>0.113</v>
      </c>
      <c r="P13" s="34">
        <v>0.106</v>
      </c>
      <c r="Q13" s="34">
        <v>0.107</v>
      </c>
      <c r="R13" s="34">
        <v>9.9999999999999992E-2</v>
      </c>
      <c r="S13" s="34">
        <v>9.0999999999999998E-2</v>
      </c>
      <c r="T13" s="34">
        <v>8.4999999999999992E-2</v>
      </c>
      <c r="U13" s="34">
        <v>7.9000000000000001E-2</v>
      </c>
      <c r="V13" s="34">
        <v>9.5000000000000001E-2</v>
      </c>
      <c r="W13" s="34">
        <v>7.2999999999999995E-2</v>
      </c>
      <c r="X13" s="34">
        <v>6.4000000000000001E-2</v>
      </c>
      <c r="Y13" s="34">
        <v>7.2999999999999995E-2</v>
      </c>
      <c r="Z13" s="34">
        <v>5.7999999999999996E-2</v>
      </c>
      <c r="AA13" s="34">
        <v>6.0999999999999999E-2</v>
      </c>
      <c r="AB13" s="35">
        <v>4.5999999999999999E-2</v>
      </c>
      <c r="AC13" s="35">
        <v>1.2999999999999999E-2</v>
      </c>
      <c r="AD13" s="12"/>
      <c r="AF13" s="113" t="s">
        <v>36</v>
      </c>
      <c r="AG13" s="116" t="s">
        <v>56</v>
      </c>
      <c r="AJ13" s="151" t="s">
        <v>111</v>
      </c>
      <c r="AK13" s="142" t="s">
        <v>21</v>
      </c>
      <c r="AL13" s="130" t="s">
        <v>2</v>
      </c>
      <c r="AM13" s="143" t="s">
        <v>5</v>
      </c>
    </row>
    <row r="14" spans="1:39">
      <c r="A14" s="14" t="s">
        <v>37</v>
      </c>
      <c r="B14" s="27">
        <v>0.104</v>
      </c>
      <c r="C14" s="28">
        <v>7.5999999999999998E-2</v>
      </c>
      <c r="D14" s="29">
        <v>4.2000000000000003E-2</v>
      </c>
      <c r="E14" s="30">
        <v>0</v>
      </c>
      <c r="F14" s="27">
        <v>3.1E-2</v>
      </c>
      <c r="G14" s="31">
        <v>2.4E-2</v>
      </c>
      <c r="H14" s="30">
        <v>0</v>
      </c>
      <c r="I14" s="32">
        <v>2.3E-2</v>
      </c>
      <c r="J14" s="19">
        <v>0</v>
      </c>
      <c r="K14" s="33">
        <v>0.18099999999999999</v>
      </c>
      <c r="L14" s="34">
        <v>0.17399999999999999</v>
      </c>
      <c r="M14" s="34">
        <v>0.15</v>
      </c>
      <c r="N14" s="34">
        <v>0.122</v>
      </c>
      <c r="O14" s="34">
        <v>0.158</v>
      </c>
      <c r="P14" s="34">
        <v>0.153</v>
      </c>
      <c r="Q14" s="34">
        <v>0.151</v>
      </c>
      <c r="R14" s="34">
        <v>0.14599999999999999</v>
      </c>
      <c r="S14" s="34">
        <v>0.13</v>
      </c>
      <c r="T14" s="34">
        <v>0.123</v>
      </c>
      <c r="U14" s="34">
        <v>0.11899999999999999</v>
      </c>
      <c r="V14" s="34">
        <v>0.127</v>
      </c>
      <c r="W14" s="34">
        <v>0.11199999999999999</v>
      </c>
      <c r="X14" s="34">
        <v>9.6000000000000002E-2</v>
      </c>
      <c r="Y14" s="34">
        <v>9.9000000000000005E-2</v>
      </c>
      <c r="Z14" s="34">
        <v>8.8999999999999996E-2</v>
      </c>
      <c r="AA14" s="34">
        <v>8.7999999999999995E-2</v>
      </c>
      <c r="AB14" s="35">
        <v>6.5000000000000002E-2</v>
      </c>
      <c r="AC14" s="35">
        <v>2.3E-2</v>
      </c>
      <c r="AD14" s="12"/>
      <c r="AF14" s="113" t="s">
        <v>37</v>
      </c>
      <c r="AG14" s="116" t="s">
        <v>54</v>
      </c>
      <c r="AJ14" s="151" t="s">
        <v>112</v>
      </c>
      <c r="AK14" s="142" t="s">
        <v>21</v>
      </c>
      <c r="AL14" s="130" t="s">
        <v>2</v>
      </c>
      <c r="AM14" s="143" t="s">
        <v>3</v>
      </c>
    </row>
    <row r="15" spans="1:39">
      <c r="A15" s="14" t="s">
        <v>38</v>
      </c>
      <c r="B15" s="27">
        <v>0.10199999999999999</v>
      </c>
      <c r="C15" s="28">
        <v>7.3999999999999996E-2</v>
      </c>
      <c r="D15" s="29">
        <v>4.1000000000000002E-2</v>
      </c>
      <c r="E15" s="30">
        <v>0</v>
      </c>
      <c r="F15" s="27">
        <v>1.4999999999999999E-2</v>
      </c>
      <c r="G15" s="31">
        <v>1.2E-2</v>
      </c>
      <c r="H15" s="30">
        <v>0</v>
      </c>
      <c r="I15" s="32">
        <v>1.7000000000000001E-2</v>
      </c>
      <c r="J15" s="19">
        <v>0</v>
      </c>
      <c r="K15" s="33">
        <v>0.14900000000000002</v>
      </c>
      <c r="L15" s="34">
        <v>0.14600000000000002</v>
      </c>
      <c r="M15" s="34">
        <v>0.13400000000000001</v>
      </c>
      <c r="N15" s="34">
        <v>0.106</v>
      </c>
      <c r="O15" s="34">
        <v>0.13200000000000001</v>
      </c>
      <c r="P15" s="34">
        <v>0.121</v>
      </c>
      <c r="Q15" s="34">
        <v>0.129</v>
      </c>
      <c r="R15" s="34">
        <v>0.11799999999999999</v>
      </c>
      <c r="S15" s="34">
        <v>0.104</v>
      </c>
      <c r="T15" s="34">
        <v>0.10099999999999999</v>
      </c>
      <c r="U15" s="34">
        <v>8.8000000000000009E-2</v>
      </c>
      <c r="V15" s="34">
        <v>0.11699999999999999</v>
      </c>
      <c r="W15" s="34">
        <v>8.5000000000000006E-2</v>
      </c>
      <c r="X15" s="34">
        <v>7.1000000000000008E-2</v>
      </c>
      <c r="Y15" s="34">
        <v>8.8999999999999996E-2</v>
      </c>
      <c r="Z15" s="34">
        <v>6.8000000000000005E-2</v>
      </c>
      <c r="AA15" s="34">
        <v>7.3000000000000009E-2</v>
      </c>
      <c r="AB15" s="35">
        <v>5.6000000000000001E-2</v>
      </c>
      <c r="AC15" s="35">
        <v>1.4999999999999999E-2</v>
      </c>
      <c r="AD15" s="12"/>
      <c r="AF15" s="113" t="s">
        <v>38</v>
      </c>
      <c r="AG15" s="116" t="s">
        <v>54</v>
      </c>
      <c r="AJ15" s="151" t="s">
        <v>113</v>
      </c>
      <c r="AK15" s="142" t="s">
        <v>22</v>
      </c>
      <c r="AL15" s="130" t="s">
        <v>2</v>
      </c>
      <c r="AM15" s="143" t="s">
        <v>5</v>
      </c>
    </row>
    <row r="16" spans="1:39">
      <c r="A16" s="14" t="s">
        <v>39</v>
      </c>
      <c r="B16" s="27">
        <v>0.10199999999999999</v>
      </c>
      <c r="C16" s="28">
        <v>7.3999999999999996E-2</v>
      </c>
      <c r="D16" s="29">
        <v>4.1000000000000002E-2</v>
      </c>
      <c r="E16" s="30">
        <v>0</v>
      </c>
      <c r="F16" s="27">
        <v>1.4999999999999999E-2</v>
      </c>
      <c r="G16" s="31">
        <v>1.2E-2</v>
      </c>
      <c r="H16" s="30">
        <v>0</v>
      </c>
      <c r="I16" s="32">
        <v>1.7000000000000001E-2</v>
      </c>
      <c r="J16" s="19">
        <v>0</v>
      </c>
      <c r="K16" s="33">
        <v>0.14900000000000002</v>
      </c>
      <c r="L16" s="34">
        <v>0.14600000000000002</v>
      </c>
      <c r="M16" s="34">
        <v>0.13400000000000001</v>
      </c>
      <c r="N16" s="34">
        <v>0.106</v>
      </c>
      <c r="O16" s="34">
        <v>0.13200000000000001</v>
      </c>
      <c r="P16" s="34">
        <v>0.121</v>
      </c>
      <c r="Q16" s="34">
        <v>0.129</v>
      </c>
      <c r="R16" s="34">
        <v>0.11799999999999999</v>
      </c>
      <c r="S16" s="34">
        <v>0.104</v>
      </c>
      <c r="T16" s="34">
        <v>0.10099999999999999</v>
      </c>
      <c r="U16" s="34">
        <v>8.8000000000000009E-2</v>
      </c>
      <c r="V16" s="34">
        <v>0.11699999999999999</v>
      </c>
      <c r="W16" s="34">
        <v>8.5000000000000006E-2</v>
      </c>
      <c r="X16" s="34">
        <v>7.1000000000000008E-2</v>
      </c>
      <c r="Y16" s="34">
        <v>8.8999999999999996E-2</v>
      </c>
      <c r="Z16" s="34">
        <v>6.8000000000000005E-2</v>
      </c>
      <c r="AA16" s="34">
        <v>7.3000000000000009E-2</v>
      </c>
      <c r="AB16" s="35">
        <v>5.6000000000000001E-2</v>
      </c>
      <c r="AC16" s="35">
        <v>1.4999999999999999E-2</v>
      </c>
      <c r="AD16" s="12"/>
      <c r="AF16" s="113" t="s">
        <v>39</v>
      </c>
      <c r="AG16" s="116" t="s">
        <v>54</v>
      </c>
      <c r="AJ16" s="151" t="s">
        <v>114</v>
      </c>
      <c r="AK16" s="142" t="s">
        <v>22</v>
      </c>
      <c r="AL16" s="130" t="s">
        <v>2</v>
      </c>
      <c r="AM16" s="143" t="s">
        <v>3</v>
      </c>
    </row>
    <row r="17" spans="1:39">
      <c r="A17" s="14" t="s">
        <v>40</v>
      </c>
      <c r="B17" s="27">
        <v>0.111</v>
      </c>
      <c r="C17" s="28">
        <v>8.1000000000000003E-2</v>
      </c>
      <c r="D17" s="29">
        <v>4.4999999999999998E-2</v>
      </c>
      <c r="E17" s="30">
        <v>0</v>
      </c>
      <c r="F17" s="27">
        <v>3.1E-2</v>
      </c>
      <c r="G17" s="31">
        <v>2.3E-2</v>
      </c>
      <c r="H17" s="30">
        <v>0</v>
      </c>
      <c r="I17" s="32">
        <v>2.3E-2</v>
      </c>
      <c r="J17" s="19">
        <v>0</v>
      </c>
      <c r="K17" s="33">
        <v>0.186</v>
      </c>
      <c r="L17" s="34">
        <v>0.17799999999999999</v>
      </c>
      <c r="M17" s="34">
        <v>0.155</v>
      </c>
      <c r="N17" s="34">
        <v>0.125</v>
      </c>
      <c r="O17" s="34">
        <v>0.16300000000000001</v>
      </c>
      <c r="P17" s="34">
        <v>0.156</v>
      </c>
      <c r="Q17" s="34">
        <v>0.155</v>
      </c>
      <c r="R17" s="34">
        <v>0.14799999999999999</v>
      </c>
      <c r="S17" s="34">
        <v>0.13300000000000001</v>
      </c>
      <c r="T17" s="34">
        <v>0.125</v>
      </c>
      <c r="U17" s="34">
        <v>0.12000000000000001</v>
      </c>
      <c r="V17" s="34">
        <v>0.13200000000000001</v>
      </c>
      <c r="W17" s="34">
        <v>0.112</v>
      </c>
      <c r="X17" s="34">
        <v>9.7000000000000003E-2</v>
      </c>
      <c r="Y17" s="34">
        <v>0.10200000000000001</v>
      </c>
      <c r="Z17" s="34">
        <v>8.900000000000001E-2</v>
      </c>
      <c r="AA17" s="34">
        <v>8.900000000000001E-2</v>
      </c>
      <c r="AB17" s="35">
        <v>6.6000000000000003E-2</v>
      </c>
      <c r="AC17" s="35">
        <v>2.1000000000000001E-2</v>
      </c>
      <c r="AD17" s="12"/>
      <c r="AF17" s="113" t="s">
        <v>40</v>
      </c>
      <c r="AG17" s="116" t="s">
        <v>54</v>
      </c>
      <c r="AJ17" s="150" t="s">
        <v>115</v>
      </c>
      <c r="AK17" s="142" t="s">
        <v>1</v>
      </c>
      <c r="AL17" s="130" t="s">
        <v>4</v>
      </c>
      <c r="AM17" s="143" t="s">
        <v>5</v>
      </c>
    </row>
    <row r="18" spans="1:39">
      <c r="A18" s="14" t="s">
        <v>41</v>
      </c>
      <c r="B18" s="27">
        <v>8.3000000000000004E-2</v>
      </c>
      <c r="C18" s="28">
        <v>0.06</v>
      </c>
      <c r="D18" s="29">
        <v>3.3000000000000002E-2</v>
      </c>
      <c r="E18" s="30">
        <v>0</v>
      </c>
      <c r="F18" s="27">
        <v>2.7E-2</v>
      </c>
      <c r="G18" s="31">
        <v>2.3E-2</v>
      </c>
      <c r="H18" s="30">
        <v>0</v>
      </c>
      <c r="I18" s="32">
        <v>1.6E-2</v>
      </c>
      <c r="J18" s="19">
        <v>0</v>
      </c>
      <c r="K18" s="33">
        <v>0.14000000000000001</v>
      </c>
      <c r="L18" s="34">
        <v>0.13600000000000001</v>
      </c>
      <c r="M18" s="34">
        <v>0.113</v>
      </c>
      <c r="N18" s="34">
        <v>0.09</v>
      </c>
      <c r="O18" s="34">
        <v>0.124</v>
      </c>
      <c r="P18" s="34">
        <v>0.11699999999999999</v>
      </c>
      <c r="Q18" s="34">
        <v>0.12000000000000001</v>
      </c>
      <c r="R18" s="34">
        <v>0.11299999999999999</v>
      </c>
      <c r="S18" s="34">
        <v>0.10099999999999999</v>
      </c>
      <c r="T18" s="34">
        <v>9.6999999999999989E-2</v>
      </c>
      <c r="U18" s="34">
        <v>0.09</v>
      </c>
      <c r="V18" s="34">
        <v>9.7000000000000003E-2</v>
      </c>
      <c r="W18" s="34">
        <v>8.6000000000000007E-2</v>
      </c>
      <c r="X18" s="34">
        <v>7.3999999999999996E-2</v>
      </c>
      <c r="Y18" s="34">
        <v>7.3999999999999996E-2</v>
      </c>
      <c r="Z18" s="34">
        <v>7.0000000000000007E-2</v>
      </c>
      <c r="AA18" s="34">
        <v>6.3E-2</v>
      </c>
      <c r="AB18" s="35">
        <v>4.7E-2</v>
      </c>
      <c r="AC18" s="35">
        <v>1.4E-2</v>
      </c>
      <c r="AD18" s="12"/>
      <c r="AF18" s="113" t="s">
        <v>41</v>
      </c>
      <c r="AG18" s="116" t="s">
        <v>56</v>
      </c>
      <c r="AJ18" s="150" t="s">
        <v>121</v>
      </c>
      <c r="AK18" s="142" t="s">
        <v>1</v>
      </c>
      <c r="AL18" s="130" t="s">
        <v>4</v>
      </c>
      <c r="AM18" s="143" t="s">
        <v>3</v>
      </c>
    </row>
    <row r="19" spans="1:39">
      <c r="A19" s="14" t="s">
        <v>42</v>
      </c>
      <c r="B19" s="27">
        <v>8.3000000000000004E-2</v>
      </c>
      <c r="C19" s="28">
        <v>0.06</v>
      </c>
      <c r="D19" s="29">
        <v>3.3000000000000002E-2</v>
      </c>
      <c r="E19" s="30">
        <v>0</v>
      </c>
      <c r="F19" s="27">
        <v>2.7E-2</v>
      </c>
      <c r="G19" s="31">
        <v>2.3E-2</v>
      </c>
      <c r="H19" s="30">
        <v>0</v>
      </c>
      <c r="I19" s="32">
        <v>1.6E-2</v>
      </c>
      <c r="J19" s="19">
        <v>0</v>
      </c>
      <c r="K19" s="33">
        <v>0.14000000000000001</v>
      </c>
      <c r="L19" s="34">
        <v>0.13600000000000001</v>
      </c>
      <c r="M19" s="34">
        <v>0.113</v>
      </c>
      <c r="N19" s="34">
        <v>0.09</v>
      </c>
      <c r="O19" s="34">
        <v>0.124</v>
      </c>
      <c r="P19" s="34">
        <v>0.11699999999999999</v>
      </c>
      <c r="Q19" s="34">
        <v>0.12000000000000001</v>
      </c>
      <c r="R19" s="34">
        <v>0.11299999999999999</v>
      </c>
      <c r="S19" s="34">
        <v>0.10099999999999999</v>
      </c>
      <c r="T19" s="34">
        <v>9.6999999999999989E-2</v>
      </c>
      <c r="U19" s="34">
        <v>0.09</v>
      </c>
      <c r="V19" s="34">
        <v>9.7000000000000003E-2</v>
      </c>
      <c r="W19" s="34">
        <v>8.6000000000000007E-2</v>
      </c>
      <c r="X19" s="34">
        <v>7.3999999999999996E-2</v>
      </c>
      <c r="Y19" s="34">
        <v>7.3999999999999996E-2</v>
      </c>
      <c r="Z19" s="34">
        <v>7.0000000000000007E-2</v>
      </c>
      <c r="AA19" s="34">
        <v>6.3E-2</v>
      </c>
      <c r="AB19" s="35">
        <v>4.7E-2</v>
      </c>
      <c r="AC19" s="35">
        <v>1.4E-2</v>
      </c>
      <c r="AD19" s="12"/>
      <c r="AF19" s="113" t="s">
        <v>42</v>
      </c>
      <c r="AG19" s="116" t="s">
        <v>56</v>
      </c>
      <c r="AJ19" s="151" t="s">
        <v>116</v>
      </c>
      <c r="AK19" s="142" t="s">
        <v>21</v>
      </c>
      <c r="AL19" s="130" t="s">
        <v>4</v>
      </c>
      <c r="AM19" s="143" t="s">
        <v>5</v>
      </c>
    </row>
    <row r="20" spans="1:39">
      <c r="A20" s="14" t="s">
        <v>43</v>
      </c>
      <c r="B20" s="27">
        <v>8.3000000000000004E-2</v>
      </c>
      <c r="C20" s="28">
        <v>0.06</v>
      </c>
      <c r="D20" s="29">
        <v>3.3000000000000002E-2</v>
      </c>
      <c r="E20" s="30">
        <v>0</v>
      </c>
      <c r="F20" s="27">
        <v>2.7E-2</v>
      </c>
      <c r="G20" s="31">
        <v>2.3E-2</v>
      </c>
      <c r="H20" s="30">
        <v>0</v>
      </c>
      <c r="I20" s="32">
        <v>1.6E-2</v>
      </c>
      <c r="J20" s="19">
        <v>0</v>
      </c>
      <c r="K20" s="33">
        <v>0.14000000000000001</v>
      </c>
      <c r="L20" s="34">
        <v>0.13600000000000001</v>
      </c>
      <c r="M20" s="34">
        <v>0.113</v>
      </c>
      <c r="N20" s="34">
        <v>0.09</v>
      </c>
      <c r="O20" s="34">
        <v>0.124</v>
      </c>
      <c r="P20" s="34">
        <v>0.11699999999999999</v>
      </c>
      <c r="Q20" s="34">
        <v>0.12000000000000001</v>
      </c>
      <c r="R20" s="34">
        <v>0.11299999999999999</v>
      </c>
      <c r="S20" s="34">
        <v>0.10099999999999999</v>
      </c>
      <c r="T20" s="34">
        <v>9.6999999999999989E-2</v>
      </c>
      <c r="U20" s="34">
        <v>0.09</v>
      </c>
      <c r="V20" s="34">
        <v>9.7000000000000003E-2</v>
      </c>
      <c r="W20" s="34">
        <v>8.6000000000000007E-2</v>
      </c>
      <c r="X20" s="34">
        <v>7.3999999999999996E-2</v>
      </c>
      <c r="Y20" s="34">
        <v>7.3999999999999996E-2</v>
      </c>
      <c r="Z20" s="34">
        <v>7.0000000000000007E-2</v>
      </c>
      <c r="AA20" s="34">
        <v>6.3E-2</v>
      </c>
      <c r="AB20" s="35">
        <v>4.7E-2</v>
      </c>
      <c r="AC20" s="35">
        <v>1.4E-2</v>
      </c>
      <c r="AD20" s="12"/>
      <c r="AF20" s="113" t="s">
        <v>43</v>
      </c>
      <c r="AG20" s="116" t="s">
        <v>57</v>
      </c>
      <c r="AJ20" s="151" t="s">
        <v>117</v>
      </c>
      <c r="AK20" s="142" t="s">
        <v>21</v>
      </c>
      <c r="AL20" s="130" t="s">
        <v>4</v>
      </c>
      <c r="AM20" s="143" t="s">
        <v>3</v>
      </c>
    </row>
    <row r="21" spans="1:39">
      <c r="A21" s="14" t="s">
        <v>44</v>
      </c>
      <c r="B21" s="27">
        <v>3.9E-2</v>
      </c>
      <c r="C21" s="28">
        <v>2.9000000000000001E-2</v>
      </c>
      <c r="D21" s="29">
        <v>1.6E-2</v>
      </c>
      <c r="E21" s="30">
        <v>0</v>
      </c>
      <c r="F21" s="27">
        <v>2.1000000000000001E-2</v>
      </c>
      <c r="G21" s="31">
        <v>1.7000000000000001E-2</v>
      </c>
      <c r="H21" s="30">
        <v>0</v>
      </c>
      <c r="I21" s="32">
        <v>8.0000000000000002E-3</v>
      </c>
      <c r="J21" s="19">
        <v>0</v>
      </c>
      <c r="K21" s="33">
        <v>7.5000000000000011E-2</v>
      </c>
      <c r="L21" s="34">
        <v>7.1000000000000008E-2</v>
      </c>
      <c r="M21" s="34">
        <v>5.3999999999999999E-2</v>
      </c>
      <c r="N21" s="34">
        <v>4.4000000000000004E-2</v>
      </c>
      <c r="O21" s="34">
        <v>6.7000000000000004E-2</v>
      </c>
      <c r="P21" s="34">
        <v>6.5000000000000002E-2</v>
      </c>
      <c r="Q21" s="34">
        <v>6.3E-2</v>
      </c>
      <c r="R21" s="34">
        <v>6.0999999999999999E-2</v>
      </c>
      <c r="S21" s="34">
        <v>5.7000000000000002E-2</v>
      </c>
      <c r="T21" s="34">
        <v>5.2999999999999999E-2</v>
      </c>
      <c r="U21" s="34">
        <v>5.2000000000000005E-2</v>
      </c>
      <c r="V21" s="34">
        <v>4.5999999999999999E-2</v>
      </c>
      <c r="W21" s="34">
        <v>4.8000000000000001E-2</v>
      </c>
      <c r="X21" s="34">
        <v>4.4000000000000004E-2</v>
      </c>
      <c r="Y21" s="34">
        <v>3.6000000000000004E-2</v>
      </c>
      <c r="Z21" s="34">
        <v>0.04</v>
      </c>
      <c r="AA21" s="34">
        <v>3.1E-2</v>
      </c>
      <c r="AB21" s="35">
        <v>2.3E-2</v>
      </c>
      <c r="AC21" s="35">
        <v>7.0000000000000001E-3</v>
      </c>
      <c r="AD21" s="12"/>
      <c r="AF21" s="113" t="s">
        <v>44</v>
      </c>
      <c r="AG21" s="116" t="s">
        <v>54</v>
      </c>
      <c r="AJ21" s="151" t="s">
        <v>118</v>
      </c>
      <c r="AK21" s="142" t="s">
        <v>22</v>
      </c>
      <c r="AL21" s="130" t="s">
        <v>4</v>
      </c>
      <c r="AM21" s="143" t="s">
        <v>5</v>
      </c>
    </row>
    <row r="22" spans="1:39" ht="19.5" thickBot="1">
      <c r="A22" s="14" t="s">
        <v>45</v>
      </c>
      <c r="B22" s="27">
        <v>3.9E-2</v>
      </c>
      <c r="C22" s="28">
        <v>2.9000000000000001E-2</v>
      </c>
      <c r="D22" s="29">
        <v>1.6E-2</v>
      </c>
      <c r="E22" s="30">
        <v>0</v>
      </c>
      <c r="F22" s="27">
        <v>2.1000000000000001E-2</v>
      </c>
      <c r="G22" s="31">
        <v>1.7000000000000001E-2</v>
      </c>
      <c r="H22" s="30">
        <v>0</v>
      </c>
      <c r="I22" s="32">
        <v>8.0000000000000002E-3</v>
      </c>
      <c r="J22" s="19">
        <v>0</v>
      </c>
      <c r="K22" s="33">
        <v>7.5000000000000011E-2</v>
      </c>
      <c r="L22" s="34">
        <v>7.1000000000000008E-2</v>
      </c>
      <c r="M22" s="34">
        <v>5.3999999999999999E-2</v>
      </c>
      <c r="N22" s="34">
        <v>4.4000000000000004E-2</v>
      </c>
      <c r="O22" s="34">
        <v>6.7000000000000004E-2</v>
      </c>
      <c r="P22" s="34">
        <v>6.5000000000000002E-2</v>
      </c>
      <c r="Q22" s="34">
        <v>6.3E-2</v>
      </c>
      <c r="R22" s="34">
        <v>6.0999999999999999E-2</v>
      </c>
      <c r="S22" s="34">
        <v>5.7000000000000002E-2</v>
      </c>
      <c r="T22" s="34">
        <v>5.2999999999999999E-2</v>
      </c>
      <c r="U22" s="34">
        <v>5.2000000000000005E-2</v>
      </c>
      <c r="V22" s="34">
        <v>4.5999999999999999E-2</v>
      </c>
      <c r="W22" s="34">
        <v>4.8000000000000001E-2</v>
      </c>
      <c r="X22" s="34">
        <v>4.4000000000000004E-2</v>
      </c>
      <c r="Y22" s="34">
        <v>3.6000000000000004E-2</v>
      </c>
      <c r="Z22" s="34">
        <v>0.04</v>
      </c>
      <c r="AA22" s="34">
        <v>3.1E-2</v>
      </c>
      <c r="AB22" s="35">
        <v>2.3E-2</v>
      </c>
      <c r="AC22" s="35">
        <v>7.0000000000000001E-3</v>
      </c>
      <c r="AD22" s="12"/>
      <c r="AF22" s="113" t="s">
        <v>45</v>
      </c>
      <c r="AG22" s="116" t="s">
        <v>57</v>
      </c>
      <c r="AJ22" s="152" t="s">
        <v>119</v>
      </c>
      <c r="AK22" s="144" t="s">
        <v>22</v>
      </c>
      <c r="AL22" s="145" t="s">
        <v>4</v>
      </c>
      <c r="AM22" s="146" t="s">
        <v>3</v>
      </c>
    </row>
    <row r="23" spans="1:39">
      <c r="A23" s="14" t="s">
        <v>46</v>
      </c>
      <c r="B23" s="27">
        <v>2.5999999999999999E-2</v>
      </c>
      <c r="C23" s="28">
        <v>1.9E-2</v>
      </c>
      <c r="D23" s="29">
        <v>0.01</v>
      </c>
      <c r="E23" s="30">
        <v>0</v>
      </c>
      <c r="F23" s="27">
        <v>1.4999999999999999E-2</v>
      </c>
      <c r="G23" s="31">
        <v>1.0999999999999999E-2</v>
      </c>
      <c r="H23" s="30">
        <v>0</v>
      </c>
      <c r="I23" s="32">
        <v>5.0000000000000001E-3</v>
      </c>
      <c r="J23" s="19">
        <v>0</v>
      </c>
      <c r="K23" s="33">
        <v>5.099999999999999E-2</v>
      </c>
      <c r="L23" s="34">
        <v>4.6999999999999993E-2</v>
      </c>
      <c r="M23" s="34">
        <v>3.5999999999999997E-2</v>
      </c>
      <c r="N23" s="34">
        <v>2.9000000000000001E-2</v>
      </c>
      <c r="O23" s="34">
        <v>4.5999999999999992E-2</v>
      </c>
      <c r="P23" s="34">
        <v>4.3999999999999997E-2</v>
      </c>
      <c r="Q23" s="34">
        <v>4.1999999999999996E-2</v>
      </c>
      <c r="R23" s="34">
        <v>3.9999999999999994E-2</v>
      </c>
      <c r="S23" s="34">
        <v>3.9E-2</v>
      </c>
      <c r="T23" s="34">
        <v>3.4999999999999996E-2</v>
      </c>
      <c r="U23" s="34">
        <v>3.5000000000000003E-2</v>
      </c>
      <c r="V23" s="34">
        <v>3.1E-2</v>
      </c>
      <c r="W23" s="34">
        <v>3.1E-2</v>
      </c>
      <c r="X23" s="34">
        <v>3.0000000000000002E-2</v>
      </c>
      <c r="Y23" s="34">
        <v>2.4E-2</v>
      </c>
      <c r="Z23" s="34">
        <v>2.5999999999999999E-2</v>
      </c>
      <c r="AA23" s="34">
        <v>0.02</v>
      </c>
      <c r="AB23" s="35">
        <v>1.4999999999999999E-2</v>
      </c>
      <c r="AC23" s="35">
        <v>5.0000000000000001E-3</v>
      </c>
      <c r="AD23" s="12"/>
      <c r="AF23" s="113" t="s">
        <v>46</v>
      </c>
      <c r="AG23" s="116" t="s">
        <v>57</v>
      </c>
    </row>
    <row r="24" spans="1:39">
      <c r="A24" s="14" t="s">
        <v>47</v>
      </c>
      <c r="B24" s="27">
        <v>2.5999999999999999E-2</v>
      </c>
      <c r="C24" s="28">
        <v>1.9E-2</v>
      </c>
      <c r="D24" s="29">
        <v>0.01</v>
      </c>
      <c r="E24" s="30">
        <v>0</v>
      </c>
      <c r="F24" s="27">
        <v>1.4999999999999999E-2</v>
      </c>
      <c r="G24" s="31">
        <v>1.0999999999999999E-2</v>
      </c>
      <c r="H24" s="30">
        <v>0</v>
      </c>
      <c r="I24" s="32">
        <v>5.0000000000000001E-3</v>
      </c>
      <c r="J24" s="19">
        <v>0</v>
      </c>
      <c r="K24" s="33">
        <v>5.099999999999999E-2</v>
      </c>
      <c r="L24" s="34">
        <v>4.6999999999999993E-2</v>
      </c>
      <c r="M24" s="34">
        <v>3.5999999999999997E-2</v>
      </c>
      <c r="N24" s="34">
        <v>2.9000000000000001E-2</v>
      </c>
      <c r="O24" s="34">
        <v>4.5999999999999992E-2</v>
      </c>
      <c r="P24" s="34">
        <v>4.3999999999999997E-2</v>
      </c>
      <c r="Q24" s="34">
        <v>4.1999999999999996E-2</v>
      </c>
      <c r="R24" s="34">
        <v>3.9999999999999994E-2</v>
      </c>
      <c r="S24" s="34">
        <v>3.9E-2</v>
      </c>
      <c r="T24" s="34">
        <v>3.4999999999999996E-2</v>
      </c>
      <c r="U24" s="34">
        <v>3.5000000000000003E-2</v>
      </c>
      <c r="V24" s="34">
        <v>3.1E-2</v>
      </c>
      <c r="W24" s="34">
        <v>3.1E-2</v>
      </c>
      <c r="X24" s="34">
        <v>3.0000000000000002E-2</v>
      </c>
      <c r="Y24" s="34">
        <v>2.4E-2</v>
      </c>
      <c r="Z24" s="34">
        <v>2.5999999999999999E-2</v>
      </c>
      <c r="AA24" s="34">
        <v>0.02</v>
      </c>
      <c r="AB24" s="35">
        <v>1.4999999999999999E-2</v>
      </c>
      <c r="AC24" s="35">
        <v>5.0000000000000001E-3</v>
      </c>
      <c r="AD24" s="12"/>
      <c r="AF24" s="113" t="s">
        <v>47</v>
      </c>
      <c r="AG24" s="116" t="s">
        <v>54</v>
      </c>
    </row>
    <row r="25" spans="1:39" ht="19.5" thickBot="1">
      <c r="A25" s="36" t="s">
        <v>48</v>
      </c>
      <c r="B25" s="37">
        <v>2.5999999999999999E-2</v>
      </c>
      <c r="C25" s="38">
        <v>1.9E-2</v>
      </c>
      <c r="D25" s="39">
        <v>0.01</v>
      </c>
      <c r="E25" s="40">
        <v>0</v>
      </c>
      <c r="F25" s="41">
        <v>1.4999999999999999E-2</v>
      </c>
      <c r="G25" s="42">
        <v>1.0999999999999999E-2</v>
      </c>
      <c r="H25" s="40">
        <v>0</v>
      </c>
      <c r="I25" s="43">
        <v>5.0000000000000001E-3</v>
      </c>
      <c r="J25" s="44">
        <v>0</v>
      </c>
      <c r="K25" s="45">
        <v>5.099999999999999E-2</v>
      </c>
      <c r="L25" s="46">
        <v>4.6999999999999993E-2</v>
      </c>
      <c r="M25" s="46">
        <v>3.5999999999999997E-2</v>
      </c>
      <c r="N25" s="46">
        <v>2.9000000000000001E-2</v>
      </c>
      <c r="O25" s="46">
        <v>4.5999999999999992E-2</v>
      </c>
      <c r="P25" s="46">
        <v>4.3999999999999997E-2</v>
      </c>
      <c r="Q25" s="46">
        <v>4.1999999999999996E-2</v>
      </c>
      <c r="R25" s="46">
        <v>3.9999999999999994E-2</v>
      </c>
      <c r="S25" s="46">
        <v>3.9E-2</v>
      </c>
      <c r="T25" s="46">
        <v>3.4999999999999996E-2</v>
      </c>
      <c r="U25" s="46">
        <v>3.5000000000000003E-2</v>
      </c>
      <c r="V25" s="46">
        <v>3.1E-2</v>
      </c>
      <c r="W25" s="46">
        <v>3.1E-2</v>
      </c>
      <c r="X25" s="46">
        <v>3.0000000000000002E-2</v>
      </c>
      <c r="Y25" s="46">
        <v>2.4E-2</v>
      </c>
      <c r="Z25" s="46">
        <v>2.5999999999999999E-2</v>
      </c>
      <c r="AA25" s="46">
        <v>0.02</v>
      </c>
      <c r="AB25" s="47">
        <v>1.4999999999999999E-2</v>
      </c>
      <c r="AC25" s="47">
        <v>5.0000000000000001E-3</v>
      </c>
      <c r="AD25" s="12"/>
      <c r="AF25" s="113" t="s">
        <v>48</v>
      </c>
      <c r="AG25" s="116" t="s">
        <v>57</v>
      </c>
    </row>
    <row r="26" spans="1:39">
      <c r="A26" s="13" t="s">
        <v>49</v>
      </c>
      <c r="B26" s="25">
        <v>0.13700000000000001</v>
      </c>
      <c r="C26" s="26">
        <v>0.1</v>
      </c>
      <c r="D26" s="48">
        <v>5.5E-2</v>
      </c>
      <c r="E26" s="49">
        <v>0</v>
      </c>
      <c r="F26" s="25">
        <v>6.3E-2</v>
      </c>
      <c r="G26" s="50">
        <v>4.2000000000000003E-2</v>
      </c>
      <c r="H26" s="49">
        <v>0</v>
      </c>
      <c r="I26" s="51">
        <v>2.4E-2</v>
      </c>
      <c r="J26" s="49">
        <v>0</v>
      </c>
      <c r="K26" s="52">
        <v>0.245</v>
      </c>
      <c r="L26" s="53">
        <v>0.224</v>
      </c>
      <c r="M26" s="53">
        <v>0.182</v>
      </c>
      <c r="N26" s="53">
        <v>0.14499999999999999</v>
      </c>
      <c r="O26" s="53">
        <v>0.221</v>
      </c>
      <c r="P26" s="53">
        <v>0.20799999999999999</v>
      </c>
      <c r="Q26" s="53">
        <v>0.2</v>
      </c>
      <c r="R26" s="53">
        <v>0.187</v>
      </c>
      <c r="S26" s="53">
        <v>0.184</v>
      </c>
      <c r="T26" s="53">
        <v>0.16300000000000001</v>
      </c>
      <c r="U26" s="53">
        <v>0.16299999999999998</v>
      </c>
      <c r="V26" s="53">
        <v>0.158</v>
      </c>
      <c r="W26" s="53">
        <v>0.14199999999999999</v>
      </c>
      <c r="X26" s="53">
        <v>0.13899999999999998</v>
      </c>
      <c r="Y26" s="53">
        <v>0.12100000000000001</v>
      </c>
      <c r="Z26" s="53">
        <v>0.11800000000000001</v>
      </c>
      <c r="AA26" s="53">
        <v>0.1</v>
      </c>
      <c r="AB26" s="54">
        <v>7.5999999999999998E-2</v>
      </c>
      <c r="AC26" s="54">
        <v>2.1000000000000001E-2</v>
      </c>
      <c r="AD26" s="12"/>
      <c r="AF26" s="113" t="s">
        <v>49</v>
      </c>
      <c r="AG26" s="117" t="s">
        <v>53</v>
      </c>
    </row>
    <row r="27" spans="1:39" ht="19.5" thickBot="1">
      <c r="A27" s="36" t="s">
        <v>50</v>
      </c>
      <c r="B27" s="37">
        <v>5.8999999999999997E-2</v>
      </c>
      <c r="C27" s="38">
        <v>4.2999999999999997E-2</v>
      </c>
      <c r="D27" s="39">
        <v>2.3E-2</v>
      </c>
      <c r="E27" s="55">
        <v>0</v>
      </c>
      <c r="F27" s="37">
        <v>1.2E-2</v>
      </c>
      <c r="G27" s="56">
        <v>0.01</v>
      </c>
      <c r="H27" s="55">
        <v>0</v>
      </c>
      <c r="I27" s="57">
        <v>1.0999999999999999E-2</v>
      </c>
      <c r="J27" s="55">
        <v>0</v>
      </c>
      <c r="K27" s="45">
        <v>9.1999999999999985E-2</v>
      </c>
      <c r="L27" s="46">
        <v>8.9999999999999983E-2</v>
      </c>
      <c r="M27" s="46">
        <v>7.9999999999999988E-2</v>
      </c>
      <c r="N27" s="46">
        <v>6.3999999999999987E-2</v>
      </c>
      <c r="O27" s="46">
        <v>8.0999999999999989E-2</v>
      </c>
      <c r="P27" s="46">
        <v>7.5999999999999984E-2</v>
      </c>
      <c r="Q27" s="46">
        <v>7.8999999999999987E-2</v>
      </c>
      <c r="R27" s="46">
        <v>7.3999999999999996E-2</v>
      </c>
      <c r="S27" s="46">
        <v>6.4999999999999988E-2</v>
      </c>
      <c r="T27" s="46">
        <v>6.3E-2</v>
      </c>
      <c r="U27" s="46">
        <v>5.6000000000000001E-2</v>
      </c>
      <c r="V27" s="46">
        <v>6.8999999999999992E-2</v>
      </c>
      <c r="W27" s="46">
        <v>5.3999999999999999E-2</v>
      </c>
      <c r="X27" s="46">
        <v>4.5000000000000005E-2</v>
      </c>
      <c r="Y27" s="46">
        <v>5.2999999999999999E-2</v>
      </c>
      <c r="Z27" s="46">
        <v>4.3000000000000003E-2</v>
      </c>
      <c r="AA27" s="46">
        <v>4.4000000000000004E-2</v>
      </c>
      <c r="AB27" s="47">
        <v>3.3000000000000002E-2</v>
      </c>
      <c r="AC27" s="47">
        <v>0.01</v>
      </c>
      <c r="AD27" s="12"/>
      <c r="AF27" s="114" t="s">
        <v>50</v>
      </c>
      <c r="AG27" s="118" t="s">
        <v>58</v>
      </c>
    </row>
    <row r="28" spans="1:39">
      <c r="K28" s="12"/>
      <c r="L28" s="12"/>
      <c r="M28" s="12"/>
      <c r="N28" s="12"/>
      <c r="O28" s="12"/>
      <c r="P28" s="12"/>
      <c r="Q28" s="12"/>
      <c r="R28" s="12"/>
      <c r="S28" s="12"/>
      <c r="T28" s="12"/>
      <c r="U28" s="12"/>
      <c r="V28" s="12"/>
      <c r="W28" s="12"/>
      <c r="X28" s="12"/>
      <c r="Y28" s="12"/>
      <c r="Z28" s="12"/>
      <c r="AA28" s="12"/>
      <c r="AB28" s="12"/>
      <c r="AC28" s="12"/>
      <c r="AD28" s="12"/>
    </row>
    <row r="29" spans="1:39" ht="18.75" customHeight="1">
      <c r="K29" s="12"/>
      <c r="L29" s="12"/>
      <c r="M29" s="12"/>
      <c r="N29" s="12"/>
      <c r="O29" s="12"/>
      <c r="P29" s="12"/>
      <c r="Q29" s="12"/>
      <c r="R29" s="12"/>
      <c r="S29" s="12"/>
      <c r="T29" s="12"/>
      <c r="U29" s="12"/>
      <c r="V29" s="12"/>
      <c r="W29" s="12"/>
      <c r="X29" s="12"/>
      <c r="Y29" s="12"/>
      <c r="Z29" s="12"/>
      <c r="AA29" s="12"/>
      <c r="AB29" s="12"/>
      <c r="AC29" s="12"/>
      <c r="AD29" s="12"/>
    </row>
    <row r="30" spans="1:39" ht="18.75" customHeight="1">
      <c r="K30" s="12"/>
      <c r="L30" s="12"/>
      <c r="M30" s="12"/>
      <c r="N30" s="12"/>
      <c r="O30" s="12"/>
      <c r="P30" s="12"/>
      <c r="Q30" s="12"/>
      <c r="R30" s="12"/>
      <c r="S30" s="12"/>
      <c r="T30" s="12"/>
      <c r="U30" s="12"/>
      <c r="V30" s="12"/>
      <c r="W30" s="12"/>
      <c r="X30" s="12"/>
      <c r="Y30" s="12"/>
      <c r="Z30" s="12"/>
      <c r="AA30" s="12"/>
      <c r="AB30" s="12"/>
      <c r="AC30" s="12"/>
      <c r="AD30" s="12"/>
    </row>
    <row r="31" spans="1:39">
      <c r="K31" s="12"/>
      <c r="L31" s="12"/>
      <c r="M31" s="12"/>
      <c r="N31" s="12"/>
      <c r="O31" s="12"/>
      <c r="P31" s="12"/>
      <c r="Q31" s="12"/>
      <c r="R31" s="12"/>
      <c r="S31" s="12"/>
      <c r="T31" s="12"/>
      <c r="U31" s="12"/>
      <c r="V31" s="12"/>
      <c r="W31" s="12"/>
      <c r="X31" s="12"/>
      <c r="Y31" s="12"/>
      <c r="Z31" s="12"/>
      <c r="AA31" s="12"/>
      <c r="AB31" s="12"/>
      <c r="AC31" s="12"/>
      <c r="AD31" s="12"/>
    </row>
    <row r="32" spans="1:39">
      <c r="K32" s="12"/>
      <c r="L32" s="12"/>
      <c r="M32" s="12"/>
      <c r="N32" s="12"/>
      <c r="O32" s="12"/>
      <c r="P32" s="12"/>
      <c r="Q32" s="12"/>
      <c r="R32" s="12"/>
      <c r="S32" s="12"/>
      <c r="T32" s="12"/>
      <c r="U32" s="12"/>
      <c r="V32" s="12"/>
      <c r="W32" s="12"/>
      <c r="X32" s="12"/>
      <c r="Y32" s="12"/>
      <c r="Z32" s="12"/>
      <c r="AA32" s="12"/>
      <c r="AB32" s="12"/>
      <c r="AC32" s="12"/>
      <c r="AD32" s="12"/>
    </row>
    <row r="33" spans="11:30">
      <c r="K33" s="12"/>
      <c r="L33" s="12"/>
      <c r="M33" s="12"/>
      <c r="N33" s="12"/>
      <c r="O33" s="12"/>
      <c r="P33" s="12"/>
      <c r="Q33" s="12"/>
      <c r="R33" s="12"/>
      <c r="S33" s="12"/>
      <c r="T33" s="12"/>
      <c r="U33" s="12"/>
      <c r="V33" s="12"/>
      <c r="W33" s="12"/>
      <c r="X33" s="12"/>
      <c r="Y33" s="12"/>
      <c r="Z33" s="12"/>
      <c r="AA33" s="12"/>
      <c r="AB33" s="12"/>
      <c r="AC33" s="12"/>
      <c r="AD33" s="12"/>
    </row>
    <row r="34" spans="11:30">
      <c r="K34" s="12"/>
      <c r="L34" s="12"/>
      <c r="M34" s="12"/>
      <c r="N34" s="12"/>
      <c r="O34" s="12"/>
      <c r="P34" s="12"/>
      <c r="Q34" s="12"/>
      <c r="R34" s="12"/>
      <c r="S34" s="12"/>
      <c r="T34" s="12"/>
      <c r="U34" s="12"/>
      <c r="V34" s="12"/>
      <c r="W34" s="12"/>
      <c r="X34" s="12"/>
      <c r="Y34" s="12"/>
      <c r="Z34" s="12"/>
      <c r="AA34" s="12"/>
      <c r="AB34" s="12"/>
      <c r="AC34" s="12"/>
      <c r="AD34" s="12"/>
    </row>
    <row r="35" spans="11:30">
      <c r="K35" s="12"/>
      <c r="L35" s="12"/>
      <c r="M35" s="12"/>
      <c r="N35" s="12"/>
      <c r="O35" s="12"/>
      <c r="P35" s="12"/>
      <c r="Q35" s="12"/>
      <c r="R35" s="12"/>
      <c r="S35" s="12"/>
      <c r="T35" s="12"/>
      <c r="U35" s="12"/>
      <c r="V35" s="12"/>
      <c r="W35" s="12"/>
      <c r="X35" s="12"/>
      <c r="Y35" s="12"/>
      <c r="Z35" s="12"/>
      <c r="AA35" s="12"/>
      <c r="AB35" s="12"/>
      <c r="AC35" s="12"/>
      <c r="AD35" s="12"/>
    </row>
    <row r="36" spans="11:30">
      <c r="K36" s="12"/>
      <c r="L36" s="12"/>
      <c r="M36" s="12"/>
      <c r="N36" s="12"/>
      <c r="O36" s="12"/>
      <c r="P36" s="12"/>
      <c r="Q36" s="12"/>
      <c r="R36" s="12"/>
      <c r="S36" s="12"/>
      <c r="T36" s="12"/>
      <c r="U36" s="12"/>
      <c r="V36" s="12"/>
      <c r="W36" s="12"/>
      <c r="X36" s="12"/>
      <c r="Y36" s="12"/>
      <c r="Z36" s="12"/>
      <c r="AA36" s="12"/>
      <c r="AB36" s="12"/>
      <c r="AC36" s="12"/>
      <c r="AD36" s="12"/>
    </row>
    <row r="37" spans="11:30">
      <c r="K37" s="12"/>
      <c r="L37" s="12"/>
      <c r="M37" s="12"/>
      <c r="N37" s="12"/>
      <c r="O37" s="12"/>
      <c r="P37" s="12"/>
      <c r="Q37" s="12"/>
      <c r="R37" s="12"/>
      <c r="S37" s="12"/>
      <c r="T37" s="12"/>
      <c r="U37" s="12"/>
      <c r="V37" s="12"/>
      <c r="W37" s="12"/>
      <c r="X37" s="12"/>
      <c r="Y37" s="12"/>
      <c r="Z37" s="12"/>
      <c r="AA37" s="12"/>
      <c r="AB37" s="12"/>
      <c r="AC37" s="12"/>
      <c r="AD37" s="12"/>
    </row>
    <row r="38" spans="11:30">
      <c r="K38" s="12"/>
      <c r="L38" s="12"/>
      <c r="M38" s="12"/>
      <c r="N38" s="12"/>
      <c r="O38" s="12"/>
      <c r="P38" s="12"/>
      <c r="Q38" s="12"/>
      <c r="R38" s="12"/>
      <c r="S38" s="12"/>
      <c r="T38" s="12"/>
      <c r="U38" s="12"/>
      <c r="V38" s="12"/>
      <c r="W38" s="12"/>
      <c r="X38" s="12"/>
      <c r="Y38" s="12"/>
      <c r="Z38" s="12"/>
      <c r="AA38" s="12"/>
      <c r="AB38" s="12"/>
      <c r="AC38" s="12"/>
      <c r="AD38" s="12"/>
    </row>
    <row r="39" spans="11:30">
      <c r="K39" s="12"/>
      <c r="L39" s="12"/>
      <c r="M39" s="12"/>
      <c r="N39" s="12"/>
      <c r="O39" s="12"/>
      <c r="P39" s="12"/>
      <c r="Q39" s="12"/>
      <c r="R39" s="12"/>
      <c r="S39" s="12"/>
      <c r="T39" s="12"/>
      <c r="U39" s="12"/>
      <c r="V39" s="12"/>
      <c r="W39" s="12"/>
      <c r="X39" s="12"/>
      <c r="Y39" s="12"/>
      <c r="Z39" s="12"/>
      <c r="AA39" s="12"/>
      <c r="AB39" s="12"/>
      <c r="AC39" s="12"/>
      <c r="AD39" s="12"/>
    </row>
  </sheetData>
  <mergeCells count="13">
    <mergeCell ref="A2:A4"/>
    <mergeCell ref="B2:E2"/>
    <mergeCell ref="F2:H2"/>
    <mergeCell ref="I2:J3"/>
    <mergeCell ref="K2:AB2"/>
    <mergeCell ref="B3:E3"/>
    <mergeCell ref="F3:H3"/>
    <mergeCell ref="K3:AB3"/>
    <mergeCell ref="AJ2:AJ4"/>
    <mergeCell ref="AK2:AM4"/>
    <mergeCell ref="AF2:AF4"/>
    <mergeCell ref="AG2:AG4"/>
    <mergeCell ref="AC2:AC4"/>
  </mergeCells>
  <phoneticPr fontId="4"/>
  <dataValidations count="1">
    <dataValidation type="list" allowBlank="1" showInputMessage="1" showErrorMessage="1" sqref="A29" xr:uid="{9B9EBEEB-130E-4BAA-8A58-47E65BD29249}">
      <formula1>サービス名</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4478-8D5C-4908-A1C7-699C612E294F}">
  <sheetPr codeName="Sheet4">
    <pageSetUpPr fitToPage="1"/>
  </sheetPr>
  <dimension ref="B2:L25"/>
  <sheetViews>
    <sheetView zoomScale="60" zoomScaleNormal="60" workbookViewId="0">
      <selection activeCell="E23" sqref="E23"/>
    </sheetView>
  </sheetViews>
  <sheetFormatPr defaultRowHeight="18.75"/>
  <cols>
    <col min="2" max="2" width="12.5" customWidth="1"/>
    <col min="3" max="4" width="12.5" style="91" customWidth="1"/>
    <col min="5" max="5" width="30.625" style="91" customWidth="1"/>
    <col min="6" max="6" width="14" style="91" customWidth="1"/>
    <col min="7" max="7" width="12.5" style="91" customWidth="1"/>
    <col min="8" max="8" width="35.375" style="60" customWidth="1"/>
    <col min="9" max="9" width="12.5" style="91" customWidth="1"/>
    <col min="10" max="10" width="33.5" style="67" customWidth="1"/>
    <col min="11" max="11" width="12.5" style="91" customWidth="1"/>
    <col min="12" max="12" width="35.5" style="69" customWidth="1"/>
  </cols>
  <sheetData>
    <row r="2" spans="2:12">
      <c r="B2" s="61" t="s">
        <v>8</v>
      </c>
      <c r="C2" s="70"/>
      <c r="D2" s="70"/>
      <c r="E2" s="70"/>
      <c r="F2" s="70"/>
      <c r="G2" s="70"/>
      <c r="H2" s="62"/>
      <c r="I2" s="70"/>
      <c r="J2" s="71"/>
      <c r="K2" s="70"/>
      <c r="L2" s="72"/>
    </row>
    <row r="3" spans="2:12" ht="18.75" customHeight="1">
      <c r="B3" s="292" t="s">
        <v>10</v>
      </c>
      <c r="C3" s="291" t="s">
        <v>11</v>
      </c>
      <c r="D3" s="291" t="s">
        <v>12</v>
      </c>
      <c r="E3" s="291" t="s">
        <v>17</v>
      </c>
      <c r="F3" s="293" t="s">
        <v>81</v>
      </c>
      <c r="G3" s="291" t="s">
        <v>86</v>
      </c>
      <c r="H3" s="291"/>
      <c r="I3" s="291" t="s">
        <v>87</v>
      </c>
      <c r="J3" s="291"/>
      <c r="K3" s="291" t="s">
        <v>88</v>
      </c>
      <c r="L3" s="291"/>
    </row>
    <row r="4" spans="2:12">
      <c r="B4" s="292"/>
      <c r="C4" s="291"/>
      <c r="D4" s="291"/>
      <c r="E4" s="291"/>
      <c r="F4" s="294"/>
      <c r="G4" s="291"/>
      <c r="H4" s="291"/>
      <c r="I4" s="291"/>
      <c r="J4" s="291"/>
      <c r="K4" s="291"/>
      <c r="L4" s="291"/>
    </row>
    <row r="5" spans="2:12">
      <c r="B5" s="292"/>
      <c r="C5" s="291"/>
      <c r="D5" s="291"/>
      <c r="E5" s="291"/>
      <c r="F5" s="295"/>
      <c r="G5" s="291"/>
      <c r="H5" s="291"/>
      <c r="I5" s="291"/>
      <c r="J5" s="291"/>
      <c r="K5" s="291"/>
      <c r="L5" s="291"/>
    </row>
    <row r="6" spans="2:12" ht="48" customHeight="1">
      <c r="B6" s="64" t="s">
        <v>1</v>
      </c>
      <c r="C6" s="73" t="s">
        <v>24</v>
      </c>
      <c r="D6" s="74" t="s">
        <v>5</v>
      </c>
      <c r="E6" s="74" t="str">
        <f t="shared" ref="E6:E23" si="0">B6&amp;C6&amp;D6</f>
        <v>処遇加算Ⅰ特定加算Ⅰベア加算</v>
      </c>
      <c r="F6" s="74" t="s">
        <v>106</v>
      </c>
      <c r="G6" s="75" t="s">
        <v>126</v>
      </c>
      <c r="H6" s="76" t="s">
        <v>127</v>
      </c>
      <c r="I6" s="75"/>
      <c r="J6" s="77" t="s">
        <v>128</v>
      </c>
      <c r="K6" s="75"/>
      <c r="L6" s="78" t="s">
        <v>128</v>
      </c>
    </row>
    <row r="7" spans="2:12" ht="48" customHeight="1">
      <c r="B7" s="64" t="s">
        <v>1</v>
      </c>
      <c r="C7" s="73" t="s">
        <v>24</v>
      </c>
      <c r="D7" s="74" t="s">
        <v>3</v>
      </c>
      <c r="E7" s="74" t="str">
        <f t="shared" si="0"/>
        <v>処遇加算Ⅰ特定加算Ⅰベア加算なし</v>
      </c>
      <c r="F7" s="74" t="s">
        <v>120</v>
      </c>
      <c r="G7" s="75" t="s">
        <v>126</v>
      </c>
      <c r="H7" s="76" t="s">
        <v>129</v>
      </c>
      <c r="I7" s="75" t="s">
        <v>130</v>
      </c>
      <c r="J7" s="77" t="s">
        <v>131</v>
      </c>
      <c r="K7" s="79"/>
      <c r="L7" s="80"/>
    </row>
    <row r="8" spans="2:12" ht="48" customHeight="1">
      <c r="B8" s="64" t="s">
        <v>21</v>
      </c>
      <c r="C8" s="73" t="s">
        <v>24</v>
      </c>
      <c r="D8" s="74" t="s">
        <v>5</v>
      </c>
      <c r="E8" s="74" t="str">
        <f t="shared" si="0"/>
        <v>処遇加算Ⅱ特定加算Ⅰベア加算</v>
      </c>
      <c r="F8" s="75" t="s">
        <v>107</v>
      </c>
      <c r="G8" s="75" t="s">
        <v>126</v>
      </c>
      <c r="H8" s="76" t="s">
        <v>132</v>
      </c>
      <c r="I8" s="75" t="s">
        <v>61</v>
      </c>
      <c r="J8" s="81" t="s">
        <v>133</v>
      </c>
      <c r="K8" s="111"/>
      <c r="L8" s="153"/>
    </row>
    <row r="9" spans="2:12" ht="48" customHeight="1">
      <c r="B9" s="64" t="s">
        <v>21</v>
      </c>
      <c r="C9" s="73" t="s">
        <v>24</v>
      </c>
      <c r="D9" s="74" t="s">
        <v>3</v>
      </c>
      <c r="E9" s="74" t="str">
        <f t="shared" si="0"/>
        <v>処遇加算Ⅱ特定加算Ⅰベア加算なし</v>
      </c>
      <c r="F9" s="75" t="s">
        <v>108</v>
      </c>
      <c r="G9" s="75" t="s">
        <v>126</v>
      </c>
      <c r="H9" s="76" t="s">
        <v>134</v>
      </c>
      <c r="I9" s="75" t="s">
        <v>130</v>
      </c>
      <c r="J9" s="82" t="s">
        <v>135</v>
      </c>
      <c r="K9" s="83" t="s">
        <v>64</v>
      </c>
      <c r="L9" s="84" t="s">
        <v>136</v>
      </c>
    </row>
    <row r="10" spans="2:12" ht="48" customHeight="1">
      <c r="B10" s="64" t="s">
        <v>22</v>
      </c>
      <c r="C10" s="73" t="s">
        <v>24</v>
      </c>
      <c r="D10" s="74" t="s">
        <v>5</v>
      </c>
      <c r="E10" s="74" t="str">
        <f t="shared" si="0"/>
        <v>処遇加算Ⅲ特定加算Ⅰベア加算</v>
      </c>
      <c r="F10" s="75" t="s">
        <v>109</v>
      </c>
      <c r="G10" s="75" t="s">
        <v>126</v>
      </c>
      <c r="H10" s="76" t="s">
        <v>137</v>
      </c>
      <c r="I10" s="75" t="s">
        <v>66</v>
      </c>
      <c r="J10" s="81" t="s">
        <v>138</v>
      </c>
      <c r="K10" s="111"/>
      <c r="L10" s="153"/>
    </row>
    <row r="11" spans="2:12" ht="48" customHeight="1">
      <c r="B11" s="64" t="s">
        <v>22</v>
      </c>
      <c r="C11" s="73" t="s">
        <v>24</v>
      </c>
      <c r="D11" s="74" t="s">
        <v>3</v>
      </c>
      <c r="E11" s="74" t="str">
        <f t="shared" si="0"/>
        <v>処遇加算Ⅲ特定加算Ⅰベア加算なし</v>
      </c>
      <c r="F11" s="75" t="s">
        <v>110</v>
      </c>
      <c r="G11" s="75" t="s">
        <v>126</v>
      </c>
      <c r="H11" s="76" t="s">
        <v>139</v>
      </c>
      <c r="I11" s="75" t="s">
        <v>130</v>
      </c>
      <c r="J11" s="82" t="s">
        <v>140</v>
      </c>
      <c r="K11" s="83" t="s">
        <v>69</v>
      </c>
      <c r="L11" s="106" t="s">
        <v>141</v>
      </c>
    </row>
    <row r="12" spans="2:12" ht="48" customHeight="1">
      <c r="B12" s="64" t="s">
        <v>1</v>
      </c>
      <c r="C12" s="73" t="s">
        <v>2</v>
      </c>
      <c r="D12" s="74" t="s">
        <v>5</v>
      </c>
      <c r="E12" s="74" t="str">
        <f t="shared" si="0"/>
        <v>処遇加算Ⅰ特定加算Ⅱベア加算</v>
      </c>
      <c r="F12" s="74" t="s">
        <v>104</v>
      </c>
      <c r="G12" s="75" t="s">
        <v>142</v>
      </c>
      <c r="H12" s="76" t="s">
        <v>143</v>
      </c>
      <c r="I12" s="75"/>
      <c r="J12" s="82"/>
      <c r="K12" s="83"/>
      <c r="L12" s="84"/>
    </row>
    <row r="13" spans="2:12" ht="48" customHeight="1">
      <c r="B13" s="64" t="s">
        <v>1</v>
      </c>
      <c r="C13" s="73" t="s">
        <v>2</v>
      </c>
      <c r="D13" s="74" t="s">
        <v>3</v>
      </c>
      <c r="E13" s="74" t="str">
        <f t="shared" si="0"/>
        <v>処遇加算Ⅰ特定加算Ⅱベア加算なし</v>
      </c>
      <c r="F13" s="74" t="s">
        <v>105</v>
      </c>
      <c r="G13" s="75" t="s">
        <v>142</v>
      </c>
      <c r="H13" s="76" t="s">
        <v>144</v>
      </c>
      <c r="I13" s="75" t="s">
        <v>62</v>
      </c>
      <c r="J13" s="107" t="s">
        <v>145</v>
      </c>
      <c r="K13" s="83"/>
      <c r="L13" s="84"/>
    </row>
    <row r="14" spans="2:12" ht="48" customHeight="1">
      <c r="B14" s="64" t="s">
        <v>21</v>
      </c>
      <c r="C14" s="73" t="s">
        <v>2</v>
      </c>
      <c r="D14" s="74" t="s">
        <v>5</v>
      </c>
      <c r="E14" s="74" t="str">
        <f t="shared" si="0"/>
        <v>処遇加算Ⅱ特定加算Ⅱベア加算</v>
      </c>
      <c r="F14" s="75" t="s">
        <v>111</v>
      </c>
      <c r="G14" s="75" t="s">
        <v>142</v>
      </c>
      <c r="H14" s="76" t="s">
        <v>146</v>
      </c>
      <c r="I14" s="75" t="s">
        <v>63</v>
      </c>
      <c r="J14" s="81" t="s">
        <v>147</v>
      </c>
      <c r="K14" s="111"/>
      <c r="L14" s="153"/>
    </row>
    <row r="15" spans="2:12" ht="48" customHeight="1">
      <c r="B15" s="64" t="s">
        <v>21</v>
      </c>
      <c r="C15" s="73" t="s">
        <v>2</v>
      </c>
      <c r="D15" s="74" t="s">
        <v>3</v>
      </c>
      <c r="E15" s="74" t="str">
        <f t="shared" si="0"/>
        <v>処遇加算Ⅱ特定加算Ⅱベア加算なし</v>
      </c>
      <c r="F15" s="75" t="s">
        <v>112</v>
      </c>
      <c r="G15" s="75" t="s">
        <v>142</v>
      </c>
      <c r="H15" s="76" t="s">
        <v>148</v>
      </c>
      <c r="I15" s="75" t="s">
        <v>62</v>
      </c>
      <c r="J15" s="82" t="s">
        <v>149</v>
      </c>
      <c r="K15" s="83" t="s">
        <v>65</v>
      </c>
      <c r="L15" s="84" t="s">
        <v>150</v>
      </c>
    </row>
    <row r="16" spans="2:12" ht="48" customHeight="1">
      <c r="B16" s="64" t="s">
        <v>22</v>
      </c>
      <c r="C16" s="73" t="s">
        <v>2</v>
      </c>
      <c r="D16" s="74" t="s">
        <v>5</v>
      </c>
      <c r="E16" s="74" t="str">
        <f t="shared" si="0"/>
        <v>処遇加算Ⅲ特定加算Ⅱベア加算</v>
      </c>
      <c r="F16" s="75" t="s">
        <v>113</v>
      </c>
      <c r="G16" s="75" t="s">
        <v>142</v>
      </c>
      <c r="H16" s="154" t="s">
        <v>151</v>
      </c>
      <c r="I16" s="75" t="s">
        <v>68</v>
      </c>
      <c r="J16" s="107" t="s">
        <v>152</v>
      </c>
      <c r="K16" s="111"/>
      <c r="L16" s="153"/>
    </row>
    <row r="17" spans="2:12" ht="48" customHeight="1">
      <c r="B17" s="64" t="s">
        <v>22</v>
      </c>
      <c r="C17" s="73" t="s">
        <v>2</v>
      </c>
      <c r="D17" s="74" t="s">
        <v>3</v>
      </c>
      <c r="E17" s="74" t="str">
        <f t="shared" si="0"/>
        <v>処遇加算Ⅲ特定加算Ⅱベア加算なし</v>
      </c>
      <c r="F17" s="75" t="s">
        <v>114</v>
      </c>
      <c r="G17" s="79" t="s">
        <v>142</v>
      </c>
      <c r="H17" s="154" t="s">
        <v>153</v>
      </c>
      <c r="I17" s="75" t="s">
        <v>68</v>
      </c>
      <c r="J17" s="77" t="s">
        <v>154</v>
      </c>
      <c r="K17" s="85" t="s">
        <v>71</v>
      </c>
      <c r="L17" s="108" t="s">
        <v>155</v>
      </c>
    </row>
    <row r="18" spans="2:12" ht="48" customHeight="1">
      <c r="B18" s="64" t="s">
        <v>1</v>
      </c>
      <c r="C18" s="73" t="s">
        <v>4</v>
      </c>
      <c r="D18" s="74" t="s">
        <v>5</v>
      </c>
      <c r="E18" s="74" t="str">
        <f t="shared" si="0"/>
        <v>処遇加算Ⅰ特定加算なしベア加算</v>
      </c>
      <c r="F18" s="87" t="s">
        <v>115</v>
      </c>
      <c r="G18" s="79" t="s">
        <v>142</v>
      </c>
      <c r="H18" s="88" t="s">
        <v>156</v>
      </c>
      <c r="I18" s="89" t="s">
        <v>157</v>
      </c>
      <c r="J18" s="76" t="s">
        <v>158</v>
      </c>
      <c r="K18" s="75"/>
      <c r="L18" s="78"/>
    </row>
    <row r="19" spans="2:12" ht="48" customHeight="1">
      <c r="B19" s="64" t="s">
        <v>1</v>
      </c>
      <c r="C19" s="73" t="s">
        <v>4</v>
      </c>
      <c r="D19" s="74" t="s">
        <v>3</v>
      </c>
      <c r="E19" s="74" t="str">
        <f t="shared" si="0"/>
        <v>処遇加算Ⅰ特定加算なしベア加算なし</v>
      </c>
      <c r="F19" s="87" t="s">
        <v>121</v>
      </c>
      <c r="G19" s="83" t="s">
        <v>142</v>
      </c>
      <c r="H19" s="90" t="s">
        <v>159</v>
      </c>
      <c r="I19" s="89" t="s">
        <v>157</v>
      </c>
      <c r="J19" s="76" t="s">
        <v>160</v>
      </c>
      <c r="K19" s="75" t="s">
        <v>67</v>
      </c>
      <c r="L19" s="77" t="s">
        <v>161</v>
      </c>
    </row>
    <row r="20" spans="2:12" ht="48" customHeight="1">
      <c r="B20" s="64" t="s">
        <v>21</v>
      </c>
      <c r="C20" s="73" t="s">
        <v>4</v>
      </c>
      <c r="D20" s="74" t="s">
        <v>5</v>
      </c>
      <c r="E20" s="74" t="str">
        <f t="shared" si="0"/>
        <v>処遇加算Ⅱ特定加算なしベア加算</v>
      </c>
      <c r="F20" s="75" t="s">
        <v>116</v>
      </c>
      <c r="G20" s="85" t="s">
        <v>26</v>
      </c>
      <c r="H20" s="86" t="s">
        <v>162</v>
      </c>
      <c r="I20" s="89" t="s">
        <v>157</v>
      </c>
      <c r="J20" s="109" t="s">
        <v>163</v>
      </c>
      <c r="K20" s="75" t="s">
        <v>28</v>
      </c>
      <c r="L20" s="76" t="s">
        <v>164</v>
      </c>
    </row>
    <row r="21" spans="2:12" ht="48" customHeight="1">
      <c r="B21" s="64" t="s">
        <v>21</v>
      </c>
      <c r="C21" s="73" t="s">
        <v>4</v>
      </c>
      <c r="D21" s="74" t="s">
        <v>3</v>
      </c>
      <c r="E21" s="74" t="str">
        <f t="shared" si="0"/>
        <v>処遇加算Ⅱ特定加算なしベア加算なし</v>
      </c>
      <c r="F21" s="75" t="s">
        <v>117</v>
      </c>
      <c r="G21" s="75" t="s">
        <v>27</v>
      </c>
      <c r="H21" s="76" t="s">
        <v>165</v>
      </c>
      <c r="I21" s="75" t="s">
        <v>28</v>
      </c>
      <c r="J21" s="109" t="s">
        <v>166</v>
      </c>
      <c r="K21" s="75" t="s">
        <v>70</v>
      </c>
      <c r="L21" s="110" t="s">
        <v>167</v>
      </c>
    </row>
    <row r="22" spans="2:12" ht="48" customHeight="1">
      <c r="B22" s="64" t="s">
        <v>22</v>
      </c>
      <c r="C22" s="73" t="s">
        <v>4</v>
      </c>
      <c r="D22" s="74" t="s">
        <v>5</v>
      </c>
      <c r="E22" s="74" t="str">
        <f t="shared" si="0"/>
        <v>処遇加算Ⅲ特定加算なしベア加算</v>
      </c>
      <c r="F22" s="75" t="s">
        <v>118</v>
      </c>
      <c r="G22" s="75" t="s">
        <v>27</v>
      </c>
      <c r="H22" s="76" t="s">
        <v>168</v>
      </c>
      <c r="I22" s="75" t="s">
        <v>28</v>
      </c>
      <c r="J22" s="109" t="s">
        <v>169</v>
      </c>
      <c r="K22" s="75" t="s">
        <v>72</v>
      </c>
      <c r="L22" s="78" t="s">
        <v>170</v>
      </c>
    </row>
    <row r="23" spans="2:12" ht="48" customHeight="1">
      <c r="B23" s="64" t="s">
        <v>22</v>
      </c>
      <c r="C23" s="73" t="s">
        <v>4</v>
      </c>
      <c r="D23" s="74" t="s">
        <v>3</v>
      </c>
      <c r="E23" s="74" t="str">
        <f t="shared" si="0"/>
        <v>処遇加算Ⅲ特定加算なしベア加算なし</v>
      </c>
      <c r="F23" s="75" t="s">
        <v>119</v>
      </c>
      <c r="G23" s="75" t="s">
        <v>28</v>
      </c>
      <c r="H23" s="76" t="s">
        <v>171</v>
      </c>
      <c r="I23" s="75" t="s">
        <v>70</v>
      </c>
      <c r="J23" s="77" t="s">
        <v>172</v>
      </c>
      <c r="K23" s="75" t="s">
        <v>73</v>
      </c>
      <c r="L23" s="78" t="s">
        <v>173</v>
      </c>
    </row>
    <row r="24" spans="2:12" ht="20.25" customHeight="1">
      <c r="C24"/>
      <c r="D24"/>
      <c r="E24" s="63"/>
      <c r="F24" s="63"/>
      <c r="G24" s="63"/>
      <c r="H24" s="62"/>
      <c r="I24" s="63"/>
      <c r="J24" s="66"/>
      <c r="K24" s="63"/>
      <c r="L24" s="68"/>
    </row>
    <row r="25" spans="2:12">
      <c r="B25" s="63"/>
      <c r="C25" s="63"/>
      <c r="D25" s="63"/>
      <c r="E25" s="63"/>
      <c r="F25" s="63"/>
      <c r="G25" s="63"/>
      <c r="H25" s="62"/>
      <c r="L25" s="69">
        <v>1</v>
      </c>
    </row>
  </sheetData>
  <autoFilter ref="B5:L23" xr:uid="{CF814478-8D5C-4908-A1C7-699C612E294F}">
    <filterColumn colId="5" showButton="0"/>
  </autoFilter>
  <mergeCells count="8">
    <mergeCell ref="K3:L5"/>
    <mergeCell ref="I3:J5"/>
    <mergeCell ref="G3:H5"/>
    <mergeCell ref="B3:B5"/>
    <mergeCell ref="C3:C5"/>
    <mergeCell ref="D3:D5"/>
    <mergeCell ref="E3:E5"/>
    <mergeCell ref="F3:F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移行先検討・補助シート</vt:lpstr>
      <vt:lpstr>記入例</vt:lpstr>
      <vt:lpstr>【参考】数式用</vt:lpstr>
      <vt:lpstr>【参考】数式用2</vt:lpstr>
      <vt:lpstr>【参考】数式用!Print_Area</vt:lpstr>
      <vt:lpstr>移行先検討・補助シート!Print_Area</vt:lpstr>
      <vt:lpstr>記入例!Print_Area</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2024-03-26T07:42:44Z</cp:lastPrinted>
  <dcterms:modified xsi:type="dcterms:W3CDTF">2024-03-26T07:42:50Z</dcterms:modified>
</cp:coreProperties>
</file>