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LED化に向けた取り組み\市内校園LED化\★第2期（R８年度）\★その１（神照小,湯田小,南中）\９．HP掲載資料\"/>
    </mc:Choice>
  </mc:AlternateContent>
  <xr:revisionPtr revIDLastSave="0" documentId="13_ncr:1_{AC5C76D3-FB55-4E2C-989B-F5A013448A24}" xr6:coauthVersionLast="47" xr6:coauthVersionMax="47" xr10:uidLastSave="{00000000-0000-0000-0000-000000000000}"/>
  <bookViews>
    <workbookView xWindow="-120" yWindow="-120" windowWidth="29040" windowHeight="15720" xr2:uid="{A047E61B-93CF-4854-9156-1D59460569D9}"/>
  </bookViews>
  <sheets>
    <sheet name="様式第10号事業費及び積算根拠資料" sheetId="13" r:id="rId1"/>
    <sheet name="様式第11号　削減量算出根拠一覧（速水小）" sheetId="23" r:id="rId2"/>
    <sheet name="様式第11号　削減量算出根拠一覧（高月小）" sheetId="24" r:id="rId3"/>
    <sheet name="様式第11号　削減量算出根拠一覧（高月中）" sheetId="25" r:id="rId4"/>
    <sheet name="様式第12号事業効果算出表" sheetId="9" r:id="rId5"/>
    <sheet name="電気料金" sheetId="8" state="hidden" r:id="rId6"/>
  </sheets>
  <definedNames>
    <definedName name="_xlnm._FilterDatabase" localSheetId="0" hidden="1">様式第10号事業費及び積算根拠資料!$A$5:$L$93</definedName>
    <definedName name="_xlnm._FilterDatabase" localSheetId="2" hidden="1">'様式第11号　削減量算出根拠一覧（高月小）'!$B$3:$U$98</definedName>
    <definedName name="_xlnm._FilterDatabase" localSheetId="3" hidden="1">'様式第11号　削減量算出根拠一覧（高月中）'!$B$3:$V$181</definedName>
    <definedName name="_xlnm._FilterDatabase" localSheetId="1" hidden="1">'様式第11号　削減量算出根拠一覧（速水小）'!$B$3:$V$170</definedName>
    <definedName name="_xlnm.Print_Area" localSheetId="0">様式第10号事業費及び積算根拠資料!$C$1:$O$101</definedName>
    <definedName name="_xlnm.Print_Area" localSheetId="2">'様式第11号　削減量算出根拠一覧（高月小）'!$A$1:$S$98</definedName>
    <definedName name="_xlnm.Print_Area" localSheetId="3">'様式第11号　削減量算出根拠一覧（高月中）'!$A$1:$V$181</definedName>
    <definedName name="_xlnm.Print_Area" localSheetId="1">'様式第11号　削減量算出根拠一覧（速水小）'!$A$1:$S$170</definedName>
    <definedName name="_xlnm.Print_Area" localSheetId="4">様式第12号事業効果算出表!$A$1:$D$14</definedName>
    <definedName name="_xlnm.Print_Titles" localSheetId="0">様式第10号事業費及び積算根拠資料!$1:$5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9" i="13" l="1"/>
  <c r="O92" i="13"/>
  <c r="P178" i="25"/>
  <c r="P177" i="25"/>
  <c r="P176" i="25"/>
  <c r="P175" i="25"/>
  <c r="O100" i="13" l="1"/>
  <c r="O101" i="13" s="1"/>
  <c r="P24" i="23"/>
  <c r="P22" i="23"/>
  <c r="P12" i="23"/>
  <c r="P9" i="23"/>
  <c r="P8" i="23"/>
  <c r="R50" i="24"/>
  <c r="R51" i="24"/>
  <c r="O178" i="25"/>
  <c r="N178" i="25"/>
  <c r="M178" i="25"/>
  <c r="L178" i="25"/>
  <c r="O177" i="25"/>
  <c r="Q177" i="25" s="1"/>
  <c r="N177" i="25"/>
  <c r="M177" i="25"/>
  <c r="L177" i="25"/>
  <c r="O176" i="25"/>
  <c r="Q176" i="25" s="1"/>
  <c r="R176" i="25" s="1"/>
  <c r="N176" i="25"/>
  <c r="M176" i="25"/>
  <c r="L176" i="25"/>
  <c r="O175" i="25"/>
  <c r="Q175" i="25" s="1"/>
  <c r="R175" i="25" s="1"/>
  <c r="N175" i="25"/>
  <c r="M175" i="25"/>
  <c r="L175" i="25"/>
  <c r="L154" i="25"/>
  <c r="M154" i="25"/>
  <c r="N154" i="25"/>
  <c r="O154" i="25"/>
  <c r="Q154" i="25" s="1"/>
  <c r="L155" i="25"/>
  <c r="M155" i="25"/>
  <c r="N155" i="25"/>
  <c r="O155" i="25"/>
  <c r="Q155" i="25" s="1"/>
  <c r="L156" i="25"/>
  <c r="M156" i="25"/>
  <c r="N156" i="25"/>
  <c r="O156" i="25"/>
  <c r="Q156" i="25" s="1"/>
  <c r="L157" i="25"/>
  <c r="M157" i="25"/>
  <c r="N157" i="25"/>
  <c r="O157" i="25"/>
  <c r="Q157" i="25" s="1"/>
  <c r="L158" i="25"/>
  <c r="M158" i="25"/>
  <c r="N158" i="25"/>
  <c r="O158" i="25"/>
  <c r="Q158" i="25" s="1"/>
  <c r="L159" i="25"/>
  <c r="M159" i="25"/>
  <c r="N159" i="25"/>
  <c r="O159" i="25"/>
  <c r="Q159" i="25" s="1"/>
  <c r="L160" i="25"/>
  <c r="M160" i="25"/>
  <c r="N160" i="25"/>
  <c r="O160" i="25"/>
  <c r="Q160" i="25" s="1"/>
  <c r="L161" i="25"/>
  <c r="M161" i="25"/>
  <c r="N161" i="25"/>
  <c r="O161" i="25"/>
  <c r="Q161" i="25" s="1"/>
  <c r="L162" i="25"/>
  <c r="M162" i="25"/>
  <c r="N162" i="25"/>
  <c r="O162" i="25"/>
  <c r="Q162" i="25" s="1"/>
  <c r="L163" i="25"/>
  <c r="M163" i="25"/>
  <c r="N163" i="25"/>
  <c r="O163" i="25"/>
  <c r="Q163" i="25" s="1"/>
  <c r="L164" i="25"/>
  <c r="M164" i="25"/>
  <c r="N164" i="25"/>
  <c r="O164" i="25"/>
  <c r="Q164" i="25" s="1"/>
  <c r="L165" i="25"/>
  <c r="M165" i="25"/>
  <c r="N165" i="25"/>
  <c r="O165" i="25"/>
  <c r="Q165" i="25" s="1"/>
  <c r="L166" i="25"/>
  <c r="M166" i="25"/>
  <c r="N166" i="25"/>
  <c r="O166" i="25"/>
  <c r="Q166" i="25" s="1"/>
  <c r="L167" i="25"/>
  <c r="M167" i="25"/>
  <c r="N167" i="25"/>
  <c r="O167" i="25"/>
  <c r="Q167" i="25" s="1"/>
  <c r="L168" i="25"/>
  <c r="M168" i="25"/>
  <c r="N168" i="25"/>
  <c r="O168" i="25"/>
  <c r="Q168" i="25" s="1"/>
  <c r="L169" i="25"/>
  <c r="M169" i="25"/>
  <c r="N169" i="25"/>
  <c r="O169" i="25"/>
  <c r="Q169" i="25" s="1"/>
  <c r="L170" i="25"/>
  <c r="M170" i="25"/>
  <c r="N170" i="25"/>
  <c r="O170" i="25"/>
  <c r="Q170" i="25" s="1"/>
  <c r="L171" i="25"/>
  <c r="M171" i="25"/>
  <c r="N171" i="25"/>
  <c r="O171" i="25"/>
  <c r="Q171" i="25" s="1"/>
  <c r="L172" i="25"/>
  <c r="M172" i="25"/>
  <c r="N172" i="25"/>
  <c r="O172" i="25"/>
  <c r="Q172" i="25" s="1"/>
  <c r="O153" i="25"/>
  <c r="Q153" i="25" s="1"/>
  <c r="N153" i="25"/>
  <c r="M153" i="25"/>
  <c r="L153" i="25"/>
  <c r="O152" i="25"/>
  <c r="Q152" i="25" s="1"/>
  <c r="N152" i="25"/>
  <c r="M152" i="25"/>
  <c r="L152" i="25"/>
  <c r="O151" i="25"/>
  <c r="Q151" i="25" s="1"/>
  <c r="N151" i="25"/>
  <c r="M151" i="25"/>
  <c r="L151" i="25"/>
  <c r="O150" i="25"/>
  <c r="Q150" i="25" s="1"/>
  <c r="N150" i="25"/>
  <c r="M150" i="25"/>
  <c r="L150" i="25"/>
  <c r="O149" i="25"/>
  <c r="Q149" i="25" s="1"/>
  <c r="N149" i="25"/>
  <c r="M149" i="25"/>
  <c r="L149" i="25"/>
  <c r="O148" i="25"/>
  <c r="Q148" i="25" s="1"/>
  <c r="N148" i="25"/>
  <c r="M148" i="25"/>
  <c r="L148" i="25"/>
  <c r="O147" i="25"/>
  <c r="Q147" i="25" s="1"/>
  <c r="N147" i="25"/>
  <c r="M147" i="25"/>
  <c r="L147" i="25"/>
  <c r="O146" i="25"/>
  <c r="Q146" i="25" s="1"/>
  <c r="N146" i="25"/>
  <c r="M146" i="25"/>
  <c r="L146" i="25"/>
  <c r="O145" i="25"/>
  <c r="Q145" i="25" s="1"/>
  <c r="N145" i="25"/>
  <c r="M145" i="25"/>
  <c r="L145" i="25"/>
  <c r="O144" i="25"/>
  <c r="Q144" i="25" s="1"/>
  <c r="N144" i="25"/>
  <c r="M144" i="25"/>
  <c r="L144" i="25"/>
  <c r="O143" i="25"/>
  <c r="Q143" i="25" s="1"/>
  <c r="N143" i="25"/>
  <c r="M143" i="25"/>
  <c r="L143" i="25"/>
  <c r="O142" i="25"/>
  <c r="Q142" i="25" s="1"/>
  <c r="N142" i="25"/>
  <c r="M142" i="25"/>
  <c r="L142" i="25"/>
  <c r="O141" i="25"/>
  <c r="Q141" i="25" s="1"/>
  <c r="N141" i="25"/>
  <c r="M141" i="25"/>
  <c r="L141" i="25"/>
  <c r="O140" i="25"/>
  <c r="Q140" i="25" s="1"/>
  <c r="N140" i="25"/>
  <c r="M140" i="25"/>
  <c r="L140" i="25"/>
  <c r="O139" i="25"/>
  <c r="Q139" i="25" s="1"/>
  <c r="N139" i="25"/>
  <c r="M139" i="25"/>
  <c r="L139" i="25"/>
  <c r="O138" i="25"/>
  <c r="Q138" i="25" s="1"/>
  <c r="N138" i="25"/>
  <c r="M138" i="25"/>
  <c r="L138" i="25"/>
  <c r="O137" i="25"/>
  <c r="Q137" i="25" s="1"/>
  <c r="N137" i="25"/>
  <c r="M137" i="25"/>
  <c r="L137" i="25"/>
  <c r="O136" i="25"/>
  <c r="Q136" i="25" s="1"/>
  <c r="N136" i="25"/>
  <c r="M136" i="25"/>
  <c r="L136" i="25"/>
  <c r="O135" i="25"/>
  <c r="Q135" i="25" s="1"/>
  <c r="N135" i="25"/>
  <c r="M135" i="25"/>
  <c r="L135" i="25"/>
  <c r="O134" i="25"/>
  <c r="Q134" i="25" s="1"/>
  <c r="N134" i="25"/>
  <c r="M134" i="25"/>
  <c r="L134" i="25"/>
  <c r="L111" i="25"/>
  <c r="M111" i="25"/>
  <c r="N111" i="25"/>
  <c r="O111" i="25"/>
  <c r="Q111" i="25" s="1"/>
  <c r="L112" i="25"/>
  <c r="M112" i="25"/>
  <c r="N112" i="25"/>
  <c r="O112" i="25"/>
  <c r="Q112" i="25" s="1"/>
  <c r="L113" i="25"/>
  <c r="M113" i="25"/>
  <c r="N113" i="25"/>
  <c r="O113" i="25"/>
  <c r="Q113" i="25" s="1"/>
  <c r="L114" i="25"/>
  <c r="M114" i="25"/>
  <c r="N114" i="25"/>
  <c r="O114" i="25"/>
  <c r="Q114" i="25" s="1"/>
  <c r="L115" i="25"/>
  <c r="M115" i="25"/>
  <c r="N115" i="25"/>
  <c r="O115" i="25"/>
  <c r="Q115" i="25" s="1"/>
  <c r="L116" i="25"/>
  <c r="M116" i="25"/>
  <c r="N116" i="25"/>
  <c r="O116" i="25"/>
  <c r="Q116" i="25" s="1"/>
  <c r="L117" i="25"/>
  <c r="M117" i="25"/>
  <c r="N117" i="25"/>
  <c r="O117" i="25"/>
  <c r="Q117" i="25" s="1"/>
  <c r="L118" i="25"/>
  <c r="M118" i="25"/>
  <c r="N118" i="25"/>
  <c r="O118" i="25"/>
  <c r="Q118" i="25" s="1"/>
  <c r="L119" i="25"/>
  <c r="M119" i="25"/>
  <c r="N119" i="25"/>
  <c r="O119" i="25"/>
  <c r="Q119" i="25" s="1"/>
  <c r="L120" i="25"/>
  <c r="M120" i="25"/>
  <c r="N120" i="25"/>
  <c r="O120" i="25"/>
  <c r="Q120" i="25" s="1"/>
  <c r="L121" i="25"/>
  <c r="M121" i="25"/>
  <c r="N121" i="25"/>
  <c r="O121" i="25"/>
  <c r="Q121" i="25" s="1"/>
  <c r="L122" i="25"/>
  <c r="M122" i="25"/>
  <c r="N122" i="25"/>
  <c r="O122" i="25"/>
  <c r="Q122" i="25" s="1"/>
  <c r="L123" i="25"/>
  <c r="M123" i="25"/>
  <c r="N123" i="25"/>
  <c r="O123" i="25"/>
  <c r="Q123" i="25" s="1"/>
  <c r="L124" i="25"/>
  <c r="M124" i="25"/>
  <c r="N124" i="25"/>
  <c r="O124" i="25"/>
  <c r="Q124" i="25" s="1"/>
  <c r="L125" i="25"/>
  <c r="M125" i="25"/>
  <c r="N125" i="25"/>
  <c r="O125" i="25"/>
  <c r="Q125" i="25" s="1"/>
  <c r="L126" i="25"/>
  <c r="M126" i="25"/>
  <c r="N126" i="25"/>
  <c r="O126" i="25"/>
  <c r="Q126" i="25" s="1"/>
  <c r="L127" i="25"/>
  <c r="M127" i="25"/>
  <c r="N127" i="25"/>
  <c r="O127" i="25"/>
  <c r="Q127" i="25" s="1"/>
  <c r="L128" i="25"/>
  <c r="M128" i="25"/>
  <c r="N128" i="25"/>
  <c r="O128" i="25"/>
  <c r="Q128" i="25" s="1"/>
  <c r="L129" i="25"/>
  <c r="M129" i="25"/>
  <c r="N129" i="25"/>
  <c r="O129" i="25"/>
  <c r="Q129" i="25" s="1"/>
  <c r="L130" i="25"/>
  <c r="M130" i="25"/>
  <c r="N130" i="25"/>
  <c r="O130" i="25"/>
  <c r="Q130" i="25" s="1"/>
  <c r="L131" i="25"/>
  <c r="M131" i="25"/>
  <c r="N131" i="25"/>
  <c r="O131" i="25"/>
  <c r="Q131" i="25" s="1"/>
  <c r="O110" i="25"/>
  <c r="Q110" i="25" s="1"/>
  <c r="N110" i="25"/>
  <c r="M110" i="25"/>
  <c r="L110" i="25"/>
  <c r="O109" i="25"/>
  <c r="Q109" i="25" s="1"/>
  <c r="N109" i="25"/>
  <c r="M109" i="25"/>
  <c r="L109" i="25"/>
  <c r="O108" i="25"/>
  <c r="Q108" i="25" s="1"/>
  <c r="N108" i="25"/>
  <c r="M108" i="25"/>
  <c r="L108" i="25"/>
  <c r="O107" i="25"/>
  <c r="Q107" i="25" s="1"/>
  <c r="N107" i="25"/>
  <c r="M107" i="25"/>
  <c r="L107" i="25"/>
  <c r="O106" i="25"/>
  <c r="Q106" i="25" s="1"/>
  <c r="N106" i="25"/>
  <c r="M106" i="25"/>
  <c r="L106" i="25"/>
  <c r="O105" i="25"/>
  <c r="Q105" i="25" s="1"/>
  <c r="N105" i="25"/>
  <c r="M105" i="25"/>
  <c r="L105" i="25"/>
  <c r="O104" i="25"/>
  <c r="Q104" i="25" s="1"/>
  <c r="N104" i="25"/>
  <c r="M104" i="25"/>
  <c r="L104" i="25"/>
  <c r="O103" i="25"/>
  <c r="Q103" i="25" s="1"/>
  <c r="N103" i="25"/>
  <c r="M103" i="25"/>
  <c r="L103" i="25"/>
  <c r="O102" i="25"/>
  <c r="Q102" i="25" s="1"/>
  <c r="N102" i="25"/>
  <c r="M102" i="25"/>
  <c r="L102" i="25"/>
  <c r="O101" i="25"/>
  <c r="Q101" i="25" s="1"/>
  <c r="N101" i="25"/>
  <c r="M101" i="25"/>
  <c r="L101" i="25"/>
  <c r="O100" i="25"/>
  <c r="Q100" i="25" s="1"/>
  <c r="N100" i="25"/>
  <c r="M100" i="25"/>
  <c r="L100" i="25"/>
  <c r="O99" i="25"/>
  <c r="Q99" i="25" s="1"/>
  <c r="N99" i="25"/>
  <c r="M99" i="25"/>
  <c r="L99" i="25"/>
  <c r="O98" i="25"/>
  <c r="Q98" i="25" s="1"/>
  <c r="N98" i="25"/>
  <c r="M98" i="25"/>
  <c r="L98" i="25"/>
  <c r="O97" i="25"/>
  <c r="Q97" i="25" s="1"/>
  <c r="N97" i="25"/>
  <c r="M97" i="25"/>
  <c r="L97" i="25"/>
  <c r="O96" i="25"/>
  <c r="Q96" i="25" s="1"/>
  <c r="N96" i="25"/>
  <c r="M96" i="25"/>
  <c r="L96" i="25"/>
  <c r="O95" i="25"/>
  <c r="Q95" i="25" s="1"/>
  <c r="N95" i="25"/>
  <c r="M95" i="25"/>
  <c r="L95" i="25"/>
  <c r="O94" i="25"/>
  <c r="Q94" i="25" s="1"/>
  <c r="N94" i="25"/>
  <c r="M94" i="25"/>
  <c r="L94" i="25"/>
  <c r="O93" i="25"/>
  <c r="Q93" i="25" s="1"/>
  <c r="N93" i="25"/>
  <c r="M93" i="25"/>
  <c r="L93" i="25"/>
  <c r="O92" i="25"/>
  <c r="Q92" i="25" s="1"/>
  <c r="N92" i="25"/>
  <c r="M92" i="25"/>
  <c r="L92" i="25"/>
  <c r="L33" i="25"/>
  <c r="M33" i="25"/>
  <c r="N33" i="25"/>
  <c r="O33" i="25"/>
  <c r="Q33" i="25" s="1"/>
  <c r="L34" i="25"/>
  <c r="M34" i="25"/>
  <c r="N34" i="25"/>
  <c r="O34" i="25"/>
  <c r="Q34" i="25" s="1"/>
  <c r="L35" i="25"/>
  <c r="M35" i="25"/>
  <c r="N35" i="25"/>
  <c r="O35" i="25"/>
  <c r="Q35" i="25" s="1"/>
  <c r="L36" i="25"/>
  <c r="M36" i="25"/>
  <c r="N36" i="25"/>
  <c r="O36" i="25"/>
  <c r="Q36" i="25" s="1"/>
  <c r="L38" i="25"/>
  <c r="M38" i="25"/>
  <c r="N38" i="25"/>
  <c r="O38" i="25"/>
  <c r="Q38" i="25" s="1"/>
  <c r="L39" i="25"/>
  <c r="M39" i="25"/>
  <c r="N39" i="25"/>
  <c r="O39" i="25"/>
  <c r="Q39" i="25" s="1"/>
  <c r="L40" i="25"/>
  <c r="M40" i="25"/>
  <c r="N40" i="25"/>
  <c r="O40" i="25"/>
  <c r="Q40" i="25" s="1"/>
  <c r="L41" i="25"/>
  <c r="M41" i="25"/>
  <c r="N41" i="25"/>
  <c r="O41" i="25"/>
  <c r="Q41" i="25" s="1"/>
  <c r="L42" i="25"/>
  <c r="M42" i="25"/>
  <c r="N42" i="25"/>
  <c r="O42" i="25"/>
  <c r="Q42" i="25" s="1"/>
  <c r="L44" i="25"/>
  <c r="M44" i="25"/>
  <c r="N44" i="25"/>
  <c r="O44" i="25"/>
  <c r="Q44" i="25" s="1"/>
  <c r="L45" i="25"/>
  <c r="M45" i="25"/>
  <c r="N45" i="25"/>
  <c r="O45" i="25"/>
  <c r="Q45" i="25" s="1"/>
  <c r="L46" i="25"/>
  <c r="M46" i="25"/>
  <c r="N46" i="25"/>
  <c r="O46" i="25"/>
  <c r="Q46" i="25" s="1"/>
  <c r="L47" i="25"/>
  <c r="M47" i="25"/>
  <c r="N47" i="25"/>
  <c r="O47" i="25"/>
  <c r="Q47" i="25" s="1"/>
  <c r="L48" i="25"/>
  <c r="M48" i="25"/>
  <c r="N48" i="25"/>
  <c r="O48" i="25"/>
  <c r="Q48" i="25" s="1"/>
  <c r="L49" i="25"/>
  <c r="M49" i="25"/>
  <c r="N49" i="25"/>
  <c r="O49" i="25"/>
  <c r="Q49" i="25" s="1"/>
  <c r="L50" i="25"/>
  <c r="M50" i="25"/>
  <c r="N50" i="25"/>
  <c r="O50" i="25"/>
  <c r="Q50" i="25" s="1"/>
  <c r="L51" i="25"/>
  <c r="M51" i="25"/>
  <c r="N51" i="25"/>
  <c r="O51" i="25"/>
  <c r="Q51" i="25" s="1"/>
  <c r="L52" i="25"/>
  <c r="M52" i="25"/>
  <c r="N52" i="25"/>
  <c r="O52" i="25"/>
  <c r="Q52" i="25" s="1"/>
  <c r="L53" i="25"/>
  <c r="M53" i="25"/>
  <c r="N53" i="25"/>
  <c r="O53" i="25"/>
  <c r="Q53" i="25" s="1"/>
  <c r="L54" i="25"/>
  <c r="M54" i="25"/>
  <c r="N54" i="25"/>
  <c r="O54" i="25"/>
  <c r="Q54" i="25" s="1"/>
  <c r="L55" i="25"/>
  <c r="M55" i="25"/>
  <c r="N55" i="25"/>
  <c r="O55" i="25"/>
  <c r="Q55" i="25" s="1"/>
  <c r="L56" i="25"/>
  <c r="M56" i="25"/>
  <c r="N56" i="25"/>
  <c r="O56" i="25"/>
  <c r="Q56" i="25" s="1"/>
  <c r="L59" i="25"/>
  <c r="M59" i="25"/>
  <c r="N59" i="25"/>
  <c r="O59" i="25"/>
  <c r="Q59" i="25" s="1"/>
  <c r="L60" i="25"/>
  <c r="M60" i="25"/>
  <c r="N60" i="25"/>
  <c r="O60" i="25"/>
  <c r="Q60" i="25" s="1"/>
  <c r="L61" i="25"/>
  <c r="M61" i="25"/>
  <c r="N61" i="25"/>
  <c r="O61" i="25"/>
  <c r="Q61" i="25" s="1"/>
  <c r="L62" i="25"/>
  <c r="M62" i="25"/>
  <c r="N62" i="25"/>
  <c r="O62" i="25"/>
  <c r="Q62" i="25" s="1"/>
  <c r="L63" i="25"/>
  <c r="M63" i="25"/>
  <c r="N63" i="25"/>
  <c r="O63" i="25"/>
  <c r="Q63" i="25" s="1"/>
  <c r="L64" i="25"/>
  <c r="M64" i="25"/>
  <c r="N64" i="25"/>
  <c r="O64" i="25"/>
  <c r="Q64" i="25" s="1"/>
  <c r="L65" i="25"/>
  <c r="M65" i="25"/>
  <c r="N65" i="25"/>
  <c r="O65" i="25"/>
  <c r="Q65" i="25" s="1"/>
  <c r="L66" i="25"/>
  <c r="M66" i="25"/>
  <c r="N66" i="25"/>
  <c r="O66" i="25"/>
  <c r="Q66" i="25" s="1"/>
  <c r="L67" i="25"/>
  <c r="M67" i="25"/>
  <c r="N67" i="25"/>
  <c r="O67" i="25"/>
  <c r="Q67" i="25" s="1"/>
  <c r="L69" i="25"/>
  <c r="M69" i="25"/>
  <c r="N69" i="25"/>
  <c r="O69" i="25"/>
  <c r="Q69" i="25" s="1"/>
  <c r="L70" i="25"/>
  <c r="M70" i="25"/>
  <c r="N70" i="25"/>
  <c r="O70" i="25"/>
  <c r="Q70" i="25" s="1"/>
  <c r="L71" i="25"/>
  <c r="M71" i="25"/>
  <c r="N71" i="25"/>
  <c r="O71" i="25"/>
  <c r="Q71" i="25" s="1"/>
  <c r="L72" i="25"/>
  <c r="M72" i="25"/>
  <c r="N72" i="25"/>
  <c r="O72" i="25"/>
  <c r="Q72" i="25" s="1"/>
  <c r="L73" i="25"/>
  <c r="M73" i="25"/>
  <c r="N73" i="25"/>
  <c r="O73" i="25"/>
  <c r="Q73" i="25" s="1"/>
  <c r="L74" i="25"/>
  <c r="M74" i="25"/>
  <c r="N74" i="25"/>
  <c r="O74" i="25"/>
  <c r="Q74" i="25" s="1"/>
  <c r="L75" i="25"/>
  <c r="M75" i="25"/>
  <c r="N75" i="25"/>
  <c r="O75" i="25"/>
  <c r="Q75" i="25" s="1"/>
  <c r="L76" i="25"/>
  <c r="M76" i="25"/>
  <c r="N76" i="25"/>
  <c r="O76" i="25"/>
  <c r="Q76" i="25" s="1"/>
  <c r="L77" i="25"/>
  <c r="M77" i="25"/>
  <c r="N77" i="25"/>
  <c r="O77" i="25"/>
  <c r="Q77" i="25" s="1"/>
  <c r="L78" i="25"/>
  <c r="M78" i="25"/>
  <c r="N78" i="25"/>
  <c r="O78" i="25"/>
  <c r="Q78" i="25" s="1"/>
  <c r="L79" i="25"/>
  <c r="M79" i="25"/>
  <c r="N79" i="25"/>
  <c r="O79" i="25"/>
  <c r="Q79" i="25" s="1"/>
  <c r="L80" i="25"/>
  <c r="M80" i="25"/>
  <c r="N80" i="25"/>
  <c r="O80" i="25"/>
  <c r="Q80" i="25" s="1"/>
  <c r="L81" i="25"/>
  <c r="M81" i="25"/>
  <c r="N81" i="25"/>
  <c r="O81" i="25"/>
  <c r="Q81" i="25" s="1"/>
  <c r="L82" i="25"/>
  <c r="M82" i="25"/>
  <c r="N82" i="25"/>
  <c r="O82" i="25"/>
  <c r="Q82" i="25" s="1"/>
  <c r="L83" i="25"/>
  <c r="M83" i="25"/>
  <c r="N83" i="25"/>
  <c r="O83" i="25"/>
  <c r="Q83" i="25" s="1"/>
  <c r="L84" i="25"/>
  <c r="M84" i="25"/>
  <c r="N84" i="25"/>
  <c r="O84" i="25"/>
  <c r="Q84" i="25" s="1"/>
  <c r="L85" i="25"/>
  <c r="M85" i="25"/>
  <c r="N85" i="25"/>
  <c r="O85" i="25"/>
  <c r="Q85" i="25" s="1"/>
  <c r="L86" i="25"/>
  <c r="M86" i="25"/>
  <c r="N86" i="25"/>
  <c r="O86" i="25"/>
  <c r="Q86" i="25" s="1"/>
  <c r="L87" i="25"/>
  <c r="M87" i="25"/>
  <c r="N87" i="25"/>
  <c r="O87" i="25"/>
  <c r="Q87" i="25" s="1"/>
  <c r="L88" i="25"/>
  <c r="M88" i="25"/>
  <c r="N88" i="25"/>
  <c r="O88" i="25"/>
  <c r="Q88" i="25" s="1"/>
  <c r="L89" i="25"/>
  <c r="M89" i="25"/>
  <c r="N89" i="25"/>
  <c r="O89" i="25"/>
  <c r="Q89" i="25" s="1"/>
  <c r="L16" i="25"/>
  <c r="M16" i="25"/>
  <c r="N16" i="25"/>
  <c r="O16" i="25"/>
  <c r="Q16" i="25" s="1"/>
  <c r="L17" i="25"/>
  <c r="M17" i="25"/>
  <c r="N17" i="25"/>
  <c r="O17" i="25"/>
  <c r="Q17" i="25" s="1"/>
  <c r="L18" i="25"/>
  <c r="M18" i="25"/>
  <c r="N18" i="25"/>
  <c r="O18" i="25"/>
  <c r="Q18" i="25" s="1"/>
  <c r="L19" i="25"/>
  <c r="M19" i="25"/>
  <c r="N19" i="25"/>
  <c r="O19" i="25"/>
  <c r="Q19" i="25" s="1"/>
  <c r="L20" i="25"/>
  <c r="M20" i="25"/>
  <c r="N20" i="25"/>
  <c r="O20" i="25"/>
  <c r="Q20" i="25" s="1"/>
  <c r="L21" i="25"/>
  <c r="M21" i="25"/>
  <c r="N21" i="25"/>
  <c r="O21" i="25"/>
  <c r="Q21" i="25" s="1"/>
  <c r="L22" i="25"/>
  <c r="M22" i="25"/>
  <c r="N22" i="25"/>
  <c r="O22" i="25"/>
  <c r="Q22" i="25" s="1"/>
  <c r="L23" i="25"/>
  <c r="M23" i="25"/>
  <c r="N23" i="25"/>
  <c r="O23" i="25"/>
  <c r="Q23" i="25" s="1"/>
  <c r="L24" i="25"/>
  <c r="M24" i="25"/>
  <c r="N24" i="25"/>
  <c r="O24" i="25"/>
  <c r="Q24" i="25" s="1"/>
  <c r="L25" i="25"/>
  <c r="M25" i="25"/>
  <c r="N25" i="25"/>
  <c r="O25" i="25"/>
  <c r="Q25" i="25" s="1"/>
  <c r="L26" i="25"/>
  <c r="M26" i="25"/>
  <c r="N26" i="25"/>
  <c r="O26" i="25"/>
  <c r="Q26" i="25" s="1"/>
  <c r="O32" i="25"/>
  <c r="Q32" i="25" s="1"/>
  <c r="N32" i="25"/>
  <c r="M32" i="25"/>
  <c r="L32" i="25"/>
  <c r="O31" i="25"/>
  <c r="Q31" i="25" s="1"/>
  <c r="N31" i="25"/>
  <c r="M31" i="25"/>
  <c r="L31" i="25"/>
  <c r="O30" i="25"/>
  <c r="Q30" i="25" s="1"/>
  <c r="N30" i="25"/>
  <c r="M30" i="25"/>
  <c r="L30" i="25"/>
  <c r="O15" i="25"/>
  <c r="Q15" i="25" s="1"/>
  <c r="N15" i="25"/>
  <c r="M15" i="25"/>
  <c r="L15" i="25"/>
  <c r="O14" i="25"/>
  <c r="Q14" i="25" s="1"/>
  <c r="N14" i="25"/>
  <c r="M14" i="25"/>
  <c r="L14" i="25"/>
  <c r="O13" i="25"/>
  <c r="Q13" i="25" s="1"/>
  <c r="N13" i="25"/>
  <c r="M13" i="25"/>
  <c r="L13" i="25"/>
  <c r="O12" i="25"/>
  <c r="Q12" i="25" s="1"/>
  <c r="N12" i="25"/>
  <c r="M12" i="25"/>
  <c r="L12" i="25"/>
  <c r="L7" i="25"/>
  <c r="M7" i="25"/>
  <c r="N7" i="25"/>
  <c r="O7" i="25"/>
  <c r="Q7" i="25" s="1"/>
  <c r="L8" i="25"/>
  <c r="M8" i="25"/>
  <c r="N8" i="25"/>
  <c r="O8" i="25"/>
  <c r="Q8" i="25" s="1"/>
  <c r="L9" i="25"/>
  <c r="M9" i="25"/>
  <c r="N9" i="25"/>
  <c r="O9" i="25"/>
  <c r="Q9" i="25" s="1"/>
  <c r="O6" i="25"/>
  <c r="N6" i="25"/>
  <c r="M6" i="25"/>
  <c r="L6" i="25"/>
  <c r="L94" i="24"/>
  <c r="M94" i="24"/>
  <c r="N94" i="24"/>
  <c r="O94" i="24"/>
  <c r="Q94" i="24" s="1"/>
  <c r="L95" i="24"/>
  <c r="M95" i="24"/>
  <c r="N95" i="24"/>
  <c r="O95" i="24"/>
  <c r="Q95" i="24" s="1"/>
  <c r="O93" i="24"/>
  <c r="Q93" i="24" s="1"/>
  <c r="N93" i="24"/>
  <c r="M93" i="24"/>
  <c r="L93" i="24"/>
  <c r="O90" i="24"/>
  <c r="Q90" i="24" s="1"/>
  <c r="N90" i="24"/>
  <c r="M90" i="24"/>
  <c r="L90" i="24"/>
  <c r="L7" i="24"/>
  <c r="M7" i="24"/>
  <c r="N7" i="24"/>
  <c r="O7" i="24"/>
  <c r="L8" i="24"/>
  <c r="M8" i="24"/>
  <c r="N8" i="24"/>
  <c r="O8" i="24"/>
  <c r="Q8" i="24" s="1"/>
  <c r="L9" i="24"/>
  <c r="M9" i="24"/>
  <c r="N9" i="24"/>
  <c r="O9" i="24"/>
  <c r="Q9" i="24" s="1"/>
  <c r="L10" i="24"/>
  <c r="M10" i="24"/>
  <c r="N10" i="24"/>
  <c r="O10" i="24"/>
  <c r="Q10" i="24" s="1"/>
  <c r="L11" i="24"/>
  <c r="M11" i="24"/>
  <c r="N11" i="24"/>
  <c r="O11" i="24"/>
  <c r="Q11" i="24" s="1"/>
  <c r="L12" i="24"/>
  <c r="M12" i="24"/>
  <c r="N12" i="24"/>
  <c r="O12" i="24"/>
  <c r="Q12" i="24" s="1"/>
  <c r="L13" i="24"/>
  <c r="M13" i="24"/>
  <c r="N13" i="24"/>
  <c r="O13" i="24"/>
  <c r="L14" i="24"/>
  <c r="M14" i="24"/>
  <c r="N14" i="24"/>
  <c r="O14" i="24"/>
  <c r="Q14" i="24" s="1"/>
  <c r="L15" i="24"/>
  <c r="M15" i="24"/>
  <c r="N15" i="24"/>
  <c r="O15" i="24"/>
  <c r="Q15" i="24" s="1"/>
  <c r="L16" i="24"/>
  <c r="M16" i="24"/>
  <c r="N16" i="24"/>
  <c r="O16" i="24"/>
  <c r="Q16" i="24" s="1"/>
  <c r="L17" i="24"/>
  <c r="M17" i="24"/>
  <c r="N17" i="24"/>
  <c r="O17" i="24"/>
  <c r="L18" i="24"/>
  <c r="M18" i="24"/>
  <c r="N18" i="24"/>
  <c r="O18" i="24"/>
  <c r="Q18" i="24" s="1"/>
  <c r="L19" i="24"/>
  <c r="M19" i="24"/>
  <c r="N19" i="24"/>
  <c r="O19" i="24"/>
  <c r="Q19" i="24" s="1"/>
  <c r="L20" i="24"/>
  <c r="M20" i="24"/>
  <c r="N20" i="24"/>
  <c r="O20" i="24"/>
  <c r="Q20" i="24" s="1"/>
  <c r="L21" i="24"/>
  <c r="M21" i="24"/>
  <c r="N21" i="24"/>
  <c r="O21" i="24"/>
  <c r="Q21" i="24" s="1"/>
  <c r="L22" i="24"/>
  <c r="M22" i="24"/>
  <c r="N22" i="24"/>
  <c r="O22" i="24"/>
  <c r="Q22" i="24" s="1"/>
  <c r="L23" i="24"/>
  <c r="M23" i="24"/>
  <c r="N23" i="24"/>
  <c r="O23" i="24"/>
  <c r="Q23" i="24" s="1"/>
  <c r="L24" i="24"/>
  <c r="M24" i="24"/>
  <c r="N24" i="24"/>
  <c r="O24" i="24"/>
  <c r="Q24" i="24" s="1"/>
  <c r="L25" i="24"/>
  <c r="M25" i="24"/>
  <c r="N25" i="24"/>
  <c r="O25" i="24"/>
  <c r="Q25" i="24" s="1"/>
  <c r="L26" i="24"/>
  <c r="M26" i="24"/>
  <c r="N26" i="24"/>
  <c r="O26" i="24"/>
  <c r="Q26" i="24" s="1"/>
  <c r="L27" i="24"/>
  <c r="M27" i="24"/>
  <c r="N27" i="24"/>
  <c r="O27" i="24"/>
  <c r="Q27" i="24" s="1"/>
  <c r="L28" i="24"/>
  <c r="M28" i="24"/>
  <c r="N28" i="24"/>
  <c r="O28" i="24"/>
  <c r="Q28" i="24" s="1"/>
  <c r="L29" i="24"/>
  <c r="M29" i="24"/>
  <c r="N29" i="24"/>
  <c r="O29" i="24"/>
  <c r="Q29" i="24" s="1"/>
  <c r="L30" i="24"/>
  <c r="M30" i="24"/>
  <c r="N30" i="24"/>
  <c r="O30" i="24"/>
  <c r="Q30" i="24" s="1"/>
  <c r="L31" i="24"/>
  <c r="M31" i="24"/>
  <c r="N31" i="24"/>
  <c r="O31" i="24"/>
  <c r="Q31" i="24" s="1"/>
  <c r="L32" i="24"/>
  <c r="M32" i="24"/>
  <c r="N32" i="24"/>
  <c r="O32" i="24"/>
  <c r="Q32" i="24" s="1"/>
  <c r="L33" i="24"/>
  <c r="M33" i="24"/>
  <c r="N33" i="24"/>
  <c r="O33" i="24"/>
  <c r="Q33" i="24" s="1"/>
  <c r="L34" i="24"/>
  <c r="M34" i="24"/>
  <c r="N34" i="24"/>
  <c r="O34" i="24"/>
  <c r="Q34" i="24" s="1"/>
  <c r="L35" i="24"/>
  <c r="M35" i="24"/>
  <c r="N35" i="24"/>
  <c r="O35" i="24"/>
  <c r="Q35" i="24" s="1"/>
  <c r="L36" i="24"/>
  <c r="M36" i="24"/>
  <c r="N36" i="24"/>
  <c r="O36" i="24"/>
  <c r="Q36" i="24" s="1"/>
  <c r="L37" i="24"/>
  <c r="M37" i="24"/>
  <c r="N37" i="24"/>
  <c r="O37" i="24"/>
  <c r="Q37" i="24" s="1"/>
  <c r="L38" i="24"/>
  <c r="M38" i="24"/>
  <c r="N38" i="24"/>
  <c r="O38" i="24"/>
  <c r="Q38" i="24" s="1"/>
  <c r="L39" i="24"/>
  <c r="M39" i="24"/>
  <c r="N39" i="24"/>
  <c r="O39" i="24"/>
  <c r="Q39" i="24" s="1"/>
  <c r="L40" i="24"/>
  <c r="M40" i="24"/>
  <c r="N40" i="24"/>
  <c r="O40" i="24"/>
  <c r="Q40" i="24" s="1"/>
  <c r="L41" i="24"/>
  <c r="M41" i="24"/>
  <c r="N41" i="24"/>
  <c r="O41" i="24"/>
  <c r="Q41" i="24" s="1"/>
  <c r="L42" i="24"/>
  <c r="M42" i="24"/>
  <c r="N42" i="24"/>
  <c r="O42" i="24"/>
  <c r="Q42" i="24" s="1"/>
  <c r="L43" i="24"/>
  <c r="M43" i="24"/>
  <c r="N43" i="24"/>
  <c r="O43" i="24"/>
  <c r="Q43" i="24" s="1"/>
  <c r="L44" i="24"/>
  <c r="M44" i="24"/>
  <c r="N44" i="24"/>
  <c r="O44" i="24"/>
  <c r="Q44" i="24" s="1"/>
  <c r="L45" i="24"/>
  <c r="M45" i="24"/>
  <c r="N45" i="24"/>
  <c r="O45" i="24"/>
  <c r="Q45" i="24" s="1"/>
  <c r="L46" i="24"/>
  <c r="M46" i="24"/>
  <c r="N46" i="24"/>
  <c r="O46" i="24"/>
  <c r="Q46" i="24" s="1"/>
  <c r="L47" i="24"/>
  <c r="M47" i="24"/>
  <c r="N47" i="24"/>
  <c r="O47" i="24"/>
  <c r="Q47" i="24" s="1"/>
  <c r="L48" i="24"/>
  <c r="M48" i="24"/>
  <c r="N48" i="24"/>
  <c r="O48" i="24"/>
  <c r="Q48" i="24" s="1"/>
  <c r="L49" i="24"/>
  <c r="M49" i="24"/>
  <c r="N49" i="24"/>
  <c r="O49" i="24"/>
  <c r="Q49" i="24" s="1"/>
  <c r="L52" i="24"/>
  <c r="M52" i="24"/>
  <c r="N52" i="24"/>
  <c r="O52" i="24"/>
  <c r="Q52" i="24" s="1"/>
  <c r="L53" i="24"/>
  <c r="M53" i="24"/>
  <c r="N53" i="24"/>
  <c r="O53" i="24"/>
  <c r="Q53" i="24" s="1"/>
  <c r="L54" i="24"/>
  <c r="M54" i="24"/>
  <c r="N54" i="24"/>
  <c r="O54" i="24"/>
  <c r="Q54" i="24" s="1"/>
  <c r="L55" i="24"/>
  <c r="M55" i="24"/>
  <c r="N55" i="24"/>
  <c r="O55" i="24"/>
  <c r="Q55" i="24" s="1"/>
  <c r="L56" i="24"/>
  <c r="M56" i="24"/>
  <c r="N56" i="24"/>
  <c r="O56" i="24"/>
  <c r="Q56" i="24" s="1"/>
  <c r="L57" i="24"/>
  <c r="M57" i="24"/>
  <c r="N57" i="24"/>
  <c r="O57" i="24"/>
  <c r="Q57" i="24" s="1"/>
  <c r="L58" i="24"/>
  <c r="M58" i="24"/>
  <c r="N58" i="24"/>
  <c r="O58" i="24"/>
  <c r="Q58" i="24" s="1"/>
  <c r="L59" i="24"/>
  <c r="M59" i="24"/>
  <c r="N59" i="24"/>
  <c r="O59" i="24"/>
  <c r="Q59" i="24" s="1"/>
  <c r="L60" i="24"/>
  <c r="M60" i="24"/>
  <c r="N60" i="24"/>
  <c r="O60" i="24"/>
  <c r="Q60" i="24" s="1"/>
  <c r="L61" i="24"/>
  <c r="M61" i="24"/>
  <c r="N61" i="24"/>
  <c r="O61" i="24"/>
  <c r="Q61" i="24" s="1"/>
  <c r="L62" i="24"/>
  <c r="M62" i="24"/>
  <c r="N62" i="24"/>
  <c r="O62" i="24"/>
  <c r="Q62" i="24" s="1"/>
  <c r="L63" i="24"/>
  <c r="M63" i="24"/>
  <c r="N63" i="24"/>
  <c r="O63" i="24"/>
  <c r="Q63" i="24" s="1"/>
  <c r="L64" i="24"/>
  <c r="M64" i="24"/>
  <c r="N64" i="24"/>
  <c r="O64" i="24"/>
  <c r="Q64" i="24" s="1"/>
  <c r="L65" i="24"/>
  <c r="M65" i="24"/>
  <c r="N65" i="24"/>
  <c r="O65" i="24"/>
  <c r="Q65" i="24" s="1"/>
  <c r="L66" i="24"/>
  <c r="M66" i="24"/>
  <c r="N66" i="24"/>
  <c r="O66" i="24"/>
  <c r="Q66" i="24" s="1"/>
  <c r="L67" i="24"/>
  <c r="M67" i="24"/>
  <c r="N67" i="24"/>
  <c r="O67" i="24"/>
  <c r="Q67" i="24" s="1"/>
  <c r="L68" i="24"/>
  <c r="M68" i="24"/>
  <c r="N68" i="24"/>
  <c r="O68" i="24"/>
  <c r="Q68" i="24" s="1"/>
  <c r="L69" i="24"/>
  <c r="M69" i="24"/>
  <c r="N69" i="24"/>
  <c r="O69" i="24"/>
  <c r="Q69" i="24" s="1"/>
  <c r="L70" i="24"/>
  <c r="M70" i="24"/>
  <c r="N70" i="24"/>
  <c r="O70" i="24"/>
  <c r="Q70" i="24" s="1"/>
  <c r="L71" i="24"/>
  <c r="M71" i="24"/>
  <c r="N71" i="24"/>
  <c r="O71" i="24"/>
  <c r="Q71" i="24" s="1"/>
  <c r="L72" i="24"/>
  <c r="M72" i="24"/>
  <c r="N72" i="24"/>
  <c r="O72" i="24"/>
  <c r="Q72" i="24" s="1"/>
  <c r="L73" i="24"/>
  <c r="M73" i="24"/>
  <c r="N73" i="24"/>
  <c r="O73" i="24"/>
  <c r="Q73" i="24" s="1"/>
  <c r="L74" i="24"/>
  <c r="M74" i="24"/>
  <c r="N74" i="24"/>
  <c r="O74" i="24"/>
  <c r="Q74" i="24" s="1"/>
  <c r="L75" i="24"/>
  <c r="M75" i="24"/>
  <c r="N75" i="24"/>
  <c r="O75" i="24"/>
  <c r="Q75" i="24" s="1"/>
  <c r="L76" i="24"/>
  <c r="M76" i="24"/>
  <c r="N76" i="24"/>
  <c r="O76" i="24"/>
  <c r="Q76" i="24" s="1"/>
  <c r="L77" i="24"/>
  <c r="M77" i="24"/>
  <c r="N77" i="24"/>
  <c r="O77" i="24"/>
  <c r="Q77" i="24" s="1"/>
  <c r="L78" i="24"/>
  <c r="M78" i="24"/>
  <c r="N78" i="24"/>
  <c r="O78" i="24"/>
  <c r="Q78" i="24" s="1"/>
  <c r="L79" i="24"/>
  <c r="M79" i="24"/>
  <c r="N79" i="24"/>
  <c r="O79" i="24"/>
  <c r="Q79" i="24" s="1"/>
  <c r="L80" i="24"/>
  <c r="M80" i="24"/>
  <c r="N80" i="24"/>
  <c r="O80" i="24"/>
  <c r="Q80" i="24" s="1"/>
  <c r="L81" i="24"/>
  <c r="M81" i="24"/>
  <c r="N81" i="24"/>
  <c r="O81" i="24"/>
  <c r="Q81" i="24" s="1"/>
  <c r="L82" i="24"/>
  <c r="M82" i="24"/>
  <c r="N82" i="24"/>
  <c r="O82" i="24"/>
  <c r="Q82" i="24" s="1"/>
  <c r="L83" i="24"/>
  <c r="M83" i="24"/>
  <c r="N83" i="24"/>
  <c r="O83" i="24"/>
  <c r="Q83" i="24" s="1"/>
  <c r="L84" i="24"/>
  <c r="M84" i="24"/>
  <c r="N84" i="24"/>
  <c r="O84" i="24"/>
  <c r="Q84" i="24" s="1"/>
  <c r="L85" i="24"/>
  <c r="M85" i="24"/>
  <c r="N85" i="24"/>
  <c r="O85" i="24"/>
  <c r="Q85" i="24" s="1"/>
  <c r="L86" i="24"/>
  <c r="M86" i="24"/>
  <c r="N86" i="24"/>
  <c r="O86" i="24"/>
  <c r="Q86" i="24" s="1"/>
  <c r="L87" i="24"/>
  <c r="M87" i="24"/>
  <c r="N87" i="24"/>
  <c r="O87" i="24"/>
  <c r="Q87" i="24" s="1"/>
  <c r="O6" i="24"/>
  <c r="N6" i="24"/>
  <c r="M6" i="24"/>
  <c r="L6" i="24"/>
  <c r="L145" i="23"/>
  <c r="M145" i="23"/>
  <c r="N145" i="23"/>
  <c r="O145" i="23"/>
  <c r="Q145" i="23" s="1"/>
  <c r="L146" i="23"/>
  <c r="M146" i="23"/>
  <c r="N146" i="23"/>
  <c r="O146" i="23"/>
  <c r="Q146" i="23" s="1"/>
  <c r="L147" i="23"/>
  <c r="M147" i="23"/>
  <c r="N147" i="23"/>
  <c r="O147" i="23"/>
  <c r="Q147" i="23" s="1"/>
  <c r="L148" i="23"/>
  <c r="M148" i="23"/>
  <c r="N148" i="23"/>
  <c r="O148" i="23"/>
  <c r="Q148" i="23" s="1"/>
  <c r="L149" i="23"/>
  <c r="M149" i="23"/>
  <c r="N149" i="23"/>
  <c r="O149" i="23"/>
  <c r="Q149" i="23" s="1"/>
  <c r="L150" i="23"/>
  <c r="M150" i="23"/>
  <c r="N150" i="23"/>
  <c r="O150" i="23"/>
  <c r="L151" i="23"/>
  <c r="M151" i="23"/>
  <c r="N151" i="23"/>
  <c r="O151" i="23"/>
  <c r="Q151" i="23" s="1"/>
  <c r="L152" i="23"/>
  <c r="M152" i="23"/>
  <c r="N152" i="23"/>
  <c r="O152" i="23"/>
  <c r="L153" i="23"/>
  <c r="M153" i="23"/>
  <c r="N153" i="23"/>
  <c r="O153" i="23"/>
  <c r="Q153" i="23" s="1"/>
  <c r="L156" i="23"/>
  <c r="M156" i="23"/>
  <c r="N156" i="23"/>
  <c r="O156" i="23"/>
  <c r="Q156" i="23" s="1"/>
  <c r="L157" i="23"/>
  <c r="M157" i="23"/>
  <c r="N157" i="23"/>
  <c r="O157" i="23"/>
  <c r="L158" i="23"/>
  <c r="M158" i="23"/>
  <c r="N158" i="23"/>
  <c r="O158" i="23"/>
  <c r="Q158" i="23" s="1"/>
  <c r="L160" i="23"/>
  <c r="M160" i="23"/>
  <c r="N160" i="23"/>
  <c r="O160" i="23"/>
  <c r="Q160" i="23" s="1"/>
  <c r="L161" i="23"/>
  <c r="M161" i="23"/>
  <c r="N161" i="23"/>
  <c r="O161" i="23"/>
  <c r="L162" i="23"/>
  <c r="M162" i="23"/>
  <c r="N162" i="23"/>
  <c r="O162" i="23"/>
  <c r="Q162" i="23" s="1"/>
  <c r="L163" i="23"/>
  <c r="M163" i="23"/>
  <c r="N163" i="23"/>
  <c r="O163" i="23"/>
  <c r="Q163" i="23" s="1"/>
  <c r="L164" i="23"/>
  <c r="M164" i="23"/>
  <c r="N164" i="23"/>
  <c r="O164" i="23"/>
  <c r="Q164" i="23" s="1"/>
  <c r="L165" i="23"/>
  <c r="M165" i="23"/>
  <c r="N165" i="23"/>
  <c r="O165" i="23"/>
  <c r="Q165" i="23" s="1"/>
  <c r="L166" i="23"/>
  <c r="M166" i="23"/>
  <c r="N166" i="23"/>
  <c r="O166" i="23"/>
  <c r="Q166" i="23" s="1"/>
  <c r="L167" i="23"/>
  <c r="M167" i="23"/>
  <c r="N167" i="23"/>
  <c r="O167" i="23"/>
  <c r="Q167" i="23" s="1"/>
  <c r="O142" i="23"/>
  <c r="N142" i="23"/>
  <c r="M142" i="23"/>
  <c r="L142" i="23"/>
  <c r="L105" i="23"/>
  <c r="M105" i="23"/>
  <c r="N105" i="23"/>
  <c r="O105" i="23"/>
  <c r="Q105" i="23" s="1"/>
  <c r="L106" i="23"/>
  <c r="M106" i="23"/>
  <c r="N106" i="23"/>
  <c r="O106" i="23"/>
  <c r="Q106" i="23" s="1"/>
  <c r="L107" i="23"/>
  <c r="M107" i="23"/>
  <c r="N107" i="23"/>
  <c r="O107" i="23"/>
  <c r="L108" i="23"/>
  <c r="M108" i="23"/>
  <c r="N108" i="23"/>
  <c r="O108" i="23"/>
  <c r="L109" i="23"/>
  <c r="M109" i="23"/>
  <c r="N109" i="23"/>
  <c r="O109" i="23"/>
  <c r="L110" i="23"/>
  <c r="M110" i="23"/>
  <c r="N110" i="23"/>
  <c r="O110" i="23"/>
  <c r="Q110" i="23" s="1"/>
  <c r="L111" i="23"/>
  <c r="M111" i="23"/>
  <c r="N111" i="23"/>
  <c r="O111" i="23"/>
  <c r="Q111" i="23" s="1"/>
  <c r="L112" i="23"/>
  <c r="M112" i="23"/>
  <c r="N112" i="23"/>
  <c r="O112" i="23"/>
  <c r="Q112" i="23" s="1"/>
  <c r="L113" i="23"/>
  <c r="M113" i="23"/>
  <c r="N113" i="23"/>
  <c r="O113" i="23"/>
  <c r="Q113" i="23" s="1"/>
  <c r="L116" i="23"/>
  <c r="M116" i="23"/>
  <c r="N116" i="23"/>
  <c r="O116" i="23"/>
  <c r="Q116" i="23" s="1"/>
  <c r="L117" i="23"/>
  <c r="M117" i="23"/>
  <c r="N117" i="23"/>
  <c r="O117" i="23"/>
  <c r="Q117" i="23" s="1"/>
  <c r="L118" i="23"/>
  <c r="M118" i="23"/>
  <c r="N118" i="23"/>
  <c r="O118" i="23"/>
  <c r="Q118" i="23" s="1"/>
  <c r="L119" i="23"/>
  <c r="M119" i="23"/>
  <c r="N119" i="23"/>
  <c r="O119" i="23"/>
  <c r="Q119" i="23" s="1"/>
  <c r="L120" i="23"/>
  <c r="M120" i="23"/>
  <c r="N120" i="23"/>
  <c r="O120" i="23"/>
  <c r="L121" i="23"/>
  <c r="M121" i="23"/>
  <c r="N121" i="23"/>
  <c r="O121" i="23"/>
  <c r="Q121" i="23" s="1"/>
  <c r="L122" i="23"/>
  <c r="M122" i="23"/>
  <c r="N122" i="23"/>
  <c r="O122" i="23"/>
  <c r="Q122" i="23" s="1"/>
  <c r="L123" i="23"/>
  <c r="M123" i="23"/>
  <c r="N123" i="23"/>
  <c r="O123" i="23"/>
  <c r="Q123" i="23" s="1"/>
  <c r="L124" i="23"/>
  <c r="M124" i="23"/>
  <c r="N124" i="23"/>
  <c r="O124" i="23"/>
  <c r="L125" i="23"/>
  <c r="M125" i="23"/>
  <c r="N125" i="23"/>
  <c r="O125" i="23"/>
  <c r="L126" i="23"/>
  <c r="M126" i="23"/>
  <c r="N126" i="23"/>
  <c r="O126" i="23"/>
  <c r="Q126" i="23" s="1"/>
  <c r="L127" i="23"/>
  <c r="M127" i="23"/>
  <c r="N127" i="23"/>
  <c r="O127" i="23"/>
  <c r="Q127" i="23" s="1"/>
  <c r="L128" i="23"/>
  <c r="M128" i="23"/>
  <c r="N128" i="23"/>
  <c r="O128" i="23"/>
  <c r="Q128" i="23" s="1"/>
  <c r="L129" i="23"/>
  <c r="M129" i="23"/>
  <c r="N129" i="23"/>
  <c r="O129" i="23"/>
  <c r="Q129" i="23" s="1"/>
  <c r="L130" i="23"/>
  <c r="M130" i="23"/>
  <c r="N130" i="23"/>
  <c r="O130" i="23"/>
  <c r="Q130" i="23" s="1"/>
  <c r="L133" i="23"/>
  <c r="M133" i="23"/>
  <c r="N133" i="23"/>
  <c r="O133" i="23"/>
  <c r="Q133" i="23" s="1"/>
  <c r="L134" i="23"/>
  <c r="M134" i="23"/>
  <c r="N134" i="23"/>
  <c r="O134" i="23"/>
  <c r="Q134" i="23" s="1"/>
  <c r="L135" i="23"/>
  <c r="M135" i="23"/>
  <c r="N135" i="23"/>
  <c r="O135" i="23"/>
  <c r="L136" i="23"/>
  <c r="M136" i="23"/>
  <c r="N136" i="23"/>
  <c r="O136" i="23"/>
  <c r="L137" i="23"/>
  <c r="M137" i="23"/>
  <c r="N137" i="23"/>
  <c r="O137" i="23"/>
  <c r="Q137" i="23" s="1"/>
  <c r="L138" i="23"/>
  <c r="M138" i="23"/>
  <c r="N138" i="23"/>
  <c r="O138" i="23"/>
  <c r="Q138" i="23" s="1"/>
  <c r="O104" i="23"/>
  <c r="N104" i="23"/>
  <c r="M104" i="23"/>
  <c r="L104" i="23"/>
  <c r="L7" i="23"/>
  <c r="M7" i="23"/>
  <c r="N7" i="23"/>
  <c r="O7" i="23"/>
  <c r="Q7" i="23" s="1"/>
  <c r="L8" i="23"/>
  <c r="M8" i="23"/>
  <c r="N8" i="23"/>
  <c r="O8" i="23"/>
  <c r="Q8" i="23" s="1"/>
  <c r="L9" i="23"/>
  <c r="M9" i="23"/>
  <c r="N9" i="23"/>
  <c r="O9" i="23"/>
  <c r="Q9" i="23" s="1"/>
  <c r="L11" i="23"/>
  <c r="M11" i="23"/>
  <c r="N11" i="23"/>
  <c r="O11" i="23"/>
  <c r="Q11" i="23" s="1"/>
  <c r="L12" i="23"/>
  <c r="M12" i="23"/>
  <c r="N12" i="23"/>
  <c r="O12" i="23"/>
  <c r="Q12" i="23" s="1"/>
  <c r="L13" i="23"/>
  <c r="M13" i="23"/>
  <c r="N13" i="23"/>
  <c r="O13" i="23"/>
  <c r="Q13" i="23" s="1"/>
  <c r="L14" i="23"/>
  <c r="M14" i="23"/>
  <c r="N14" i="23"/>
  <c r="O14" i="23"/>
  <c r="Q14" i="23" s="1"/>
  <c r="L16" i="23"/>
  <c r="M16" i="23"/>
  <c r="N16" i="23"/>
  <c r="O16" i="23"/>
  <c r="Q16" i="23" s="1"/>
  <c r="L17" i="23"/>
  <c r="M17" i="23"/>
  <c r="N17" i="23"/>
  <c r="O17" i="23"/>
  <c r="Q17" i="23" s="1"/>
  <c r="L18" i="23"/>
  <c r="M18" i="23"/>
  <c r="N18" i="23"/>
  <c r="O18" i="23"/>
  <c r="Q18" i="23" s="1"/>
  <c r="L22" i="23"/>
  <c r="M22" i="23"/>
  <c r="N22" i="23"/>
  <c r="O22" i="23"/>
  <c r="Q22" i="23" s="1"/>
  <c r="L23" i="23"/>
  <c r="M23" i="23"/>
  <c r="N23" i="23"/>
  <c r="O23" i="23"/>
  <c r="L24" i="23"/>
  <c r="M24" i="23"/>
  <c r="N24" i="23"/>
  <c r="O24" i="23"/>
  <c r="Q24" i="23" s="1"/>
  <c r="L25" i="23"/>
  <c r="M25" i="23"/>
  <c r="N25" i="23"/>
  <c r="O25" i="23"/>
  <c r="Q25" i="23" s="1"/>
  <c r="L28" i="23"/>
  <c r="M28" i="23"/>
  <c r="N28" i="23"/>
  <c r="O28" i="23"/>
  <c r="Q28" i="23" s="1"/>
  <c r="L29" i="23"/>
  <c r="M29" i="23"/>
  <c r="N29" i="23"/>
  <c r="O29" i="23"/>
  <c r="Q29" i="23" s="1"/>
  <c r="L30" i="23"/>
  <c r="M30" i="23"/>
  <c r="N30" i="23"/>
  <c r="O30" i="23"/>
  <c r="L31" i="23"/>
  <c r="M31" i="23"/>
  <c r="N31" i="23"/>
  <c r="O31" i="23"/>
  <c r="Q31" i="23" s="1"/>
  <c r="L33" i="23"/>
  <c r="M33" i="23"/>
  <c r="N33" i="23"/>
  <c r="O33" i="23"/>
  <c r="Q33" i="23" s="1"/>
  <c r="L35" i="23"/>
  <c r="M35" i="23"/>
  <c r="N35" i="23"/>
  <c r="O35" i="23"/>
  <c r="Q35" i="23" s="1"/>
  <c r="L36" i="23"/>
  <c r="M36" i="23"/>
  <c r="N36" i="23"/>
  <c r="O36" i="23"/>
  <c r="Q36" i="23" s="1"/>
  <c r="L37" i="23"/>
  <c r="M37" i="23"/>
  <c r="N37" i="23"/>
  <c r="O37" i="23"/>
  <c r="Q37" i="23" s="1"/>
  <c r="L43" i="23"/>
  <c r="M43" i="23"/>
  <c r="N43" i="23"/>
  <c r="O43" i="23"/>
  <c r="Q43" i="23" s="1"/>
  <c r="L45" i="23"/>
  <c r="M45" i="23"/>
  <c r="N45" i="23"/>
  <c r="O45" i="23"/>
  <c r="L47" i="23"/>
  <c r="M47" i="23"/>
  <c r="N47" i="23"/>
  <c r="O47" i="23"/>
  <c r="Q47" i="23" s="1"/>
  <c r="L48" i="23"/>
  <c r="M48" i="23"/>
  <c r="N48" i="23"/>
  <c r="O48" i="23"/>
  <c r="Q48" i="23" s="1"/>
  <c r="L49" i="23"/>
  <c r="M49" i="23"/>
  <c r="N49" i="23"/>
  <c r="O49" i="23"/>
  <c r="Q49" i="23" s="1"/>
  <c r="L50" i="23"/>
  <c r="M50" i="23"/>
  <c r="N50" i="23"/>
  <c r="O50" i="23"/>
  <c r="Q50" i="23" s="1"/>
  <c r="L51" i="23"/>
  <c r="M51" i="23"/>
  <c r="N51" i="23"/>
  <c r="O51" i="23"/>
  <c r="Q51" i="23" s="1"/>
  <c r="L52" i="23"/>
  <c r="M52" i="23"/>
  <c r="N52" i="23"/>
  <c r="O52" i="23"/>
  <c r="Q52" i="23" s="1"/>
  <c r="L53" i="23"/>
  <c r="M53" i="23"/>
  <c r="N53" i="23"/>
  <c r="O53" i="23"/>
  <c r="Q53" i="23" s="1"/>
  <c r="L54" i="23"/>
  <c r="M54" i="23"/>
  <c r="N54" i="23"/>
  <c r="O54" i="23"/>
  <c r="Q54" i="23" s="1"/>
  <c r="L55" i="23"/>
  <c r="M55" i="23"/>
  <c r="N55" i="23"/>
  <c r="O55" i="23"/>
  <c r="Q55" i="23" s="1"/>
  <c r="L58" i="23"/>
  <c r="M58" i="23"/>
  <c r="N58" i="23"/>
  <c r="O58" i="23"/>
  <c r="Q58" i="23" s="1"/>
  <c r="L59" i="23"/>
  <c r="M59" i="23"/>
  <c r="N59" i="23"/>
  <c r="O59" i="23"/>
  <c r="Q59" i="23" s="1"/>
  <c r="L60" i="23"/>
  <c r="M60" i="23"/>
  <c r="N60" i="23"/>
  <c r="O60" i="23"/>
  <c r="Q60" i="23" s="1"/>
  <c r="L61" i="23"/>
  <c r="M61" i="23"/>
  <c r="N61" i="23"/>
  <c r="O61" i="23"/>
  <c r="Q61" i="23" s="1"/>
  <c r="L63" i="23"/>
  <c r="M63" i="23"/>
  <c r="N63" i="23"/>
  <c r="O63" i="23"/>
  <c r="L64" i="23"/>
  <c r="M64" i="23"/>
  <c r="N64" i="23"/>
  <c r="O64" i="23"/>
  <c r="Q64" i="23" s="1"/>
  <c r="L65" i="23"/>
  <c r="M65" i="23"/>
  <c r="N65" i="23"/>
  <c r="O65" i="23"/>
  <c r="Q65" i="23" s="1"/>
  <c r="L66" i="23"/>
  <c r="M66" i="23"/>
  <c r="N66" i="23"/>
  <c r="O66" i="23"/>
  <c r="Q66" i="23" s="1"/>
  <c r="L69" i="23"/>
  <c r="M69" i="23"/>
  <c r="N69" i="23"/>
  <c r="O69" i="23"/>
  <c r="Q69" i="23" s="1"/>
  <c r="L71" i="23"/>
  <c r="M71" i="23"/>
  <c r="N71" i="23"/>
  <c r="O71" i="23"/>
  <c r="Q71" i="23" s="1"/>
  <c r="L77" i="23"/>
  <c r="M77" i="23"/>
  <c r="N77" i="23"/>
  <c r="O77" i="23"/>
  <c r="Q77" i="23" s="1"/>
  <c r="L78" i="23"/>
  <c r="M78" i="23"/>
  <c r="N78" i="23"/>
  <c r="O78" i="23"/>
  <c r="L79" i="23"/>
  <c r="M79" i="23"/>
  <c r="N79" i="23"/>
  <c r="O79" i="23"/>
  <c r="Q79" i="23" s="1"/>
  <c r="L81" i="23"/>
  <c r="M81" i="23"/>
  <c r="N81" i="23"/>
  <c r="O81" i="23"/>
  <c r="Q81" i="23" s="1"/>
  <c r="L82" i="23"/>
  <c r="M82" i="23"/>
  <c r="N82" i="23"/>
  <c r="O82" i="23"/>
  <c r="Q82" i="23" s="1"/>
  <c r="L83" i="23"/>
  <c r="M83" i="23"/>
  <c r="N83" i="23"/>
  <c r="O83" i="23"/>
  <c r="Q83" i="23" s="1"/>
  <c r="L84" i="23"/>
  <c r="M84" i="23"/>
  <c r="N84" i="23"/>
  <c r="O84" i="23"/>
  <c r="Q84" i="23" s="1"/>
  <c r="L87" i="23"/>
  <c r="M87" i="23"/>
  <c r="N87" i="23"/>
  <c r="O87" i="23"/>
  <c r="Q87" i="23" s="1"/>
  <c r="L89" i="23"/>
  <c r="M89" i="23"/>
  <c r="N89" i="23"/>
  <c r="O89" i="23"/>
  <c r="L90" i="23"/>
  <c r="M90" i="23"/>
  <c r="N90" i="23"/>
  <c r="O90" i="23"/>
  <c r="Q90" i="23" s="1"/>
  <c r="L91" i="23"/>
  <c r="M91" i="23"/>
  <c r="N91" i="23"/>
  <c r="O91" i="23"/>
  <c r="Q91" i="23" s="1"/>
  <c r="L92" i="23"/>
  <c r="M92" i="23"/>
  <c r="N92" i="23"/>
  <c r="O92" i="23"/>
  <c r="Q92" i="23" s="1"/>
  <c r="L93" i="23"/>
  <c r="M93" i="23"/>
  <c r="N93" i="23"/>
  <c r="O93" i="23"/>
  <c r="Q93" i="23" s="1"/>
  <c r="L94" i="23"/>
  <c r="M94" i="23"/>
  <c r="N94" i="23"/>
  <c r="O94" i="23"/>
  <c r="Q94" i="23" s="1"/>
  <c r="L95" i="23"/>
  <c r="M95" i="23"/>
  <c r="N95" i="23"/>
  <c r="O95" i="23"/>
  <c r="Q95" i="23" s="1"/>
  <c r="L96" i="23"/>
  <c r="M96" i="23"/>
  <c r="N96" i="23"/>
  <c r="O96" i="23"/>
  <c r="L97" i="23"/>
  <c r="M97" i="23"/>
  <c r="N97" i="23"/>
  <c r="O97" i="23"/>
  <c r="Q97" i="23" s="1"/>
  <c r="L100" i="23"/>
  <c r="M100" i="23"/>
  <c r="N100" i="23"/>
  <c r="O100" i="23"/>
  <c r="L101" i="23"/>
  <c r="M101" i="23"/>
  <c r="N101" i="23"/>
  <c r="O101" i="23"/>
  <c r="Q178" i="25" l="1"/>
  <c r="R178" i="25" s="1"/>
  <c r="R177" i="25"/>
  <c r="Q109" i="23"/>
  <c r="Q152" i="23"/>
  <c r="Q142" i="23"/>
  <c r="Q30" i="23"/>
  <c r="Q136" i="23"/>
  <c r="Q63" i="23"/>
  <c r="Q6" i="24"/>
  <c r="Q96" i="23"/>
  <c r="Q120" i="23"/>
  <c r="Q101" i="23"/>
  <c r="Q125" i="23"/>
  <c r="Q157" i="23"/>
  <c r="Q13" i="24"/>
  <c r="R9" i="23"/>
  <c r="R12" i="23"/>
  <c r="Q135" i="23"/>
  <c r="R22" i="23"/>
  <c r="R8" i="23"/>
  <c r="Q124" i="23"/>
  <c r="Q104" i="23"/>
  <c r="Q6" i="25"/>
  <c r="Q107" i="23"/>
  <c r="Q100" i="23"/>
  <c r="Q89" i="23"/>
  <c r="Q78" i="23"/>
  <c r="Q45" i="23"/>
  <c r="Q23" i="23"/>
  <c r="Q17" i="24"/>
  <c r="Q161" i="23"/>
  <c r="Q150" i="23"/>
  <c r="Q7" i="24"/>
  <c r="Q108" i="23"/>
  <c r="R24" i="23"/>
  <c r="Q97" i="24" l="1"/>
  <c r="J176" i="25" l="1"/>
  <c r="J177" i="25"/>
  <c r="J178" i="25"/>
  <c r="J175" i="25"/>
  <c r="J22" i="23"/>
  <c r="J12" i="23"/>
  <c r="J24" i="23"/>
  <c r="J8" i="23" l="1"/>
  <c r="J9" i="23"/>
  <c r="K97" i="24"/>
  <c r="K180" i="25"/>
  <c r="P172" i="25"/>
  <c r="R172" i="25" s="1"/>
  <c r="P171" i="25"/>
  <c r="R171" i="25" s="1"/>
  <c r="P170" i="25"/>
  <c r="R170" i="25" s="1"/>
  <c r="P169" i="25"/>
  <c r="R169" i="25" s="1"/>
  <c r="P168" i="25"/>
  <c r="R168" i="25" s="1"/>
  <c r="P167" i="25"/>
  <c r="R167" i="25" s="1"/>
  <c r="P166" i="25"/>
  <c r="R166" i="25" s="1"/>
  <c r="P165" i="25"/>
  <c r="R165" i="25" s="1"/>
  <c r="P164" i="25"/>
  <c r="R164" i="25" s="1"/>
  <c r="P163" i="25"/>
  <c r="R163" i="25" s="1"/>
  <c r="P162" i="25"/>
  <c r="R162" i="25" s="1"/>
  <c r="P161" i="25"/>
  <c r="R161" i="25" s="1"/>
  <c r="P160" i="25"/>
  <c r="R160" i="25" s="1"/>
  <c r="P159" i="25"/>
  <c r="R159" i="25" s="1"/>
  <c r="P158" i="25"/>
  <c r="R158" i="25" s="1"/>
  <c r="P157" i="25"/>
  <c r="R157" i="25" s="1"/>
  <c r="P156" i="25"/>
  <c r="R156" i="25" s="1"/>
  <c r="P155" i="25"/>
  <c r="R155" i="25" s="1"/>
  <c r="P154" i="25"/>
  <c r="R154" i="25" s="1"/>
  <c r="P153" i="25"/>
  <c r="R153" i="25" s="1"/>
  <c r="P152" i="25"/>
  <c r="R152" i="25" s="1"/>
  <c r="P151" i="25"/>
  <c r="R151" i="25" s="1"/>
  <c r="P150" i="25"/>
  <c r="R150" i="25" s="1"/>
  <c r="P149" i="25"/>
  <c r="R149" i="25" s="1"/>
  <c r="P148" i="25"/>
  <c r="R148" i="25" s="1"/>
  <c r="P147" i="25"/>
  <c r="R147" i="25" s="1"/>
  <c r="P146" i="25"/>
  <c r="R146" i="25" s="1"/>
  <c r="P145" i="25"/>
  <c r="R145" i="25" s="1"/>
  <c r="P144" i="25"/>
  <c r="R144" i="25" s="1"/>
  <c r="P143" i="25"/>
  <c r="R143" i="25" s="1"/>
  <c r="P142" i="25"/>
  <c r="R142" i="25" s="1"/>
  <c r="P141" i="25"/>
  <c r="R141" i="25" s="1"/>
  <c r="P140" i="25"/>
  <c r="R140" i="25" s="1"/>
  <c r="P139" i="25"/>
  <c r="R139" i="25" s="1"/>
  <c r="P138" i="25"/>
  <c r="R138" i="25" s="1"/>
  <c r="P137" i="25"/>
  <c r="R137" i="25" s="1"/>
  <c r="P136" i="25"/>
  <c r="R136" i="25" s="1"/>
  <c r="P135" i="25"/>
  <c r="R135" i="25" s="1"/>
  <c r="P134" i="25"/>
  <c r="R134" i="25" s="1"/>
  <c r="P131" i="25"/>
  <c r="R131" i="25" s="1"/>
  <c r="P130" i="25"/>
  <c r="R130" i="25" s="1"/>
  <c r="P129" i="25"/>
  <c r="R129" i="25" s="1"/>
  <c r="P128" i="25"/>
  <c r="R128" i="25" s="1"/>
  <c r="P127" i="25"/>
  <c r="R127" i="25" s="1"/>
  <c r="P126" i="25"/>
  <c r="R126" i="25" s="1"/>
  <c r="P125" i="25"/>
  <c r="R125" i="25" s="1"/>
  <c r="P124" i="25"/>
  <c r="R124" i="25" s="1"/>
  <c r="P123" i="25"/>
  <c r="R123" i="25" s="1"/>
  <c r="P122" i="25"/>
  <c r="R122" i="25" s="1"/>
  <c r="P121" i="25"/>
  <c r="R121" i="25" s="1"/>
  <c r="P120" i="25"/>
  <c r="R120" i="25" s="1"/>
  <c r="P119" i="25"/>
  <c r="R119" i="25" s="1"/>
  <c r="P118" i="25"/>
  <c r="R118" i="25" s="1"/>
  <c r="P117" i="25"/>
  <c r="R117" i="25" s="1"/>
  <c r="P116" i="25"/>
  <c r="R116" i="25" s="1"/>
  <c r="P115" i="25"/>
  <c r="R115" i="25" s="1"/>
  <c r="P114" i="25"/>
  <c r="R114" i="25" s="1"/>
  <c r="P113" i="25"/>
  <c r="R113" i="25" s="1"/>
  <c r="P112" i="25"/>
  <c r="R112" i="25" s="1"/>
  <c r="P111" i="25"/>
  <c r="R111" i="25" s="1"/>
  <c r="P110" i="25"/>
  <c r="R110" i="25" s="1"/>
  <c r="P109" i="25"/>
  <c r="R109" i="25" s="1"/>
  <c r="P108" i="25"/>
  <c r="R108" i="25" s="1"/>
  <c r="P107" i="25"/>
  <c r="R107" i="25" s="1"/>
  <c r="P106" i="25"/>
  <c r="R106" i="25" s="1"/>
  <c r="P105" i="25"/>
  <c r="R105" i="25" s="1"/>
  <c r="P104" i="25"/>
  <c r="R104" i="25" s="1"/>
  <c r="P103" i="25"/>
  <c r="R103" i="25" s="1"/>
  <c r="P102" i="25"/>
  <c r="R102" i="25" s="1"/>
  <c r="P101" i="25"/>
  <c r="R101" i="25" s="1"/>
  <c r="P100" i="25"/>
  <c r="R100" i="25" s="1"/>
  <c r="P99" i="25"/>
  <c r="R99" i="25" s="1"/>
  <c r="P98" i="25"/>
  <c r="R98" i="25" s="1"/>
  <c r="P97" i="25"/>
  <c r="R97" i="25" s="1"/>
  <c r="P96" i="25"/>
  <c r="R96" i="25" s="1"/>
  <c r="P95" i="25"/>
  <c r="R95" i="25" s="1"/>
  <c r="P94" i="25"/>
  <c r="R94" i="25" s="1"/>
  <c r="P93" i="25"/>
  <c r="R93" i="25" s="1"/>
  <c r="P92" i="25"/>
  <c r="R92" i="25" s="1"/>
  <c r="P89" i="25"/>
  <c r="R89" i="25" s="1"/>
  <c r="P88" i="25"/>
  <c r="R88" i="25" s="1"/>
  <c r="P87" i="25"/>
  <c r="R87" i="25" s="1"/>
  <c r="P86" i="25"/>
  <c r="R86" i="25" s="1"/>
  <c r="P85" i="25"/>
  <c r="R85" i="25" s="1"/>
  <c r="P84" i="25"/>
  <c r="R84" i="25" s="1"/>
  <c r="P83" i="25"/>
  <c r="R83" i="25" s="1"/>
  <c r="P82" i="25"/>
  <c r="R82" i="25" s="1"/>
  <c r="P81" i="25"/>
  <c r="R81" i="25" s="1"/>
  <c r="P80" i="25"/>
  <c r="R80" i="25" s="1"/>
  <c r="P79" i="25"/>
  <c r="R79" i="25" s="1"/>
  <c r="P78" i="25"/>
  <c r="R78" i="25" s="1"/>
  <c r="P77" i="25"/>
  <c r="R77" i="25" s="1"/>
  <c r="P76" i="25"/>
  <c r="R76" i="25" s="1"/>
  <c r="P75" i="25"/>
  <c r="R75" i="25" s="1"/>
  <c r="P74" i="25"/>
  <c r="R74" i="25" s="1"/>
  <c r="P73" i="25"/>
  <c r="R73" i="25" s="1"/>
  <c r="P72" i="25"/>
  <c r="R72" i="25" s="1"/>
  <c r="P71" i="25"/>
  <c r="R71" i="25" s="1"/>
  <c r="P70" i="25"/>
  <c r="R70" i="25" s="1"/>
  <c r="P69" i="25"/>
  <c r="R69" i="25" s="1"/>
  <c r="P68" i="25"/>
  <c r="P67" i="25"/>
  <c r="R67" i="25" s="1"/>
  <c r="P66" i="25"/>
  <c r="R66" i="25" s="1"/>
  <c r="P65" i="25"/>
  <c r="R65" i="25" s="1"/>
  <c r="P64" i="25"/>
  <c r="R64" i="25" s="1"/>
  <c r="P63" i="25"/>
  <c r="R63" i="25" s="1"/>
  <c r="P62" i="25"/>
  <c r="R62" i="25" s="1"/>
  <c r="P61" i="25"/>
  <c r="R61" i="25" s="1"/>
  <c r="P60" i="25"/>
  <c r="R60" i="25" s="1"/>
  <c r="P59" i="25"/>
  <c r="R59" i="25" s="1"/>
  <c r="P58" i="25"/>
  <c r="P57" i="25"/>
  <c r="P56" i="25"/>
  <c r="R56" i="25" s="1"/>
  <c r="P55" i="25"/>
  <c r="R55" i="25" s="1"/>
  <c r="P54" i="25"/>
  <c r="R54" i="25" s="1"/>
  <c r="P53" i="25"/>
  <c r="R53" i="25" s="1"/>
  <c r="P52" i="25"/>
  <c r="R52" i="25" s="1"/>
  <c r="P51" i="25"/>
  <c r="R51" i="25" s="1"/>
  <c r="P50" i="25"/>
  <c r="R50" i="25" s="1"/>
  <c r="P49" i="25"/>
  <c r="R49" i="25" s="1"/>
  <c r="P48" i="25"/>
  <c r="R48" i="25" s="1"/>
  <c r="P47" i="25"/>
  <c r="R47" i="25" s="1"/>
  <c r="P46" i="25"/>
  <c r="R46" i="25" s="1"/>
  <c r="P45" i="25"/>
  <c r="R45" i="25" s="1"/>
  <c r="P44" i="25"/>
  <c r="R44" i="25" s="1"/>
  <c r="P43" i="25"/>
  <c r="P42" i="25"/>
  <c r="R42" i="25" s="1"/>
  <c r="P41" i="25"/>
  <c r="R41" i="25" s="1"/>
  <c r="P40" i="25"/>
  <c r="R40" i="25" s="1"/>
  <c r="P39" i="25"/>
  <c r="R39" i="25" s="1"/>
  <c r="P38" i="25"/>
  <c r="R38" i="25" s="1"/>
  <c r="P37" i="25"/>
  <c r="P36" i="25"/>
  <c r="R36" i="25" s="1"/>
  <c r="P35" i="25"/>
  <c r="R35" i="25" s="1"/>
  <c r="P34" i="25"/>
  <c r="R34" i="25" s="1"/>
  <c r="P33" i="25"/>
  <c r="R33" i="25" s="1"/>
  <c r="P32" i="25"/>
  <c r="R32" i="25" s="1"/>
  <c r="P31" i="25"/>
  <c r="R31" i="25" s="1"/>
  <c r="P30" i="25"/>
  <c r="R30" i="25" s="1"/>
  <c r="P29" i="25"/>
  <c r="P26" i="25"/>
  <c r="R26" i="25" s="1"/>
  <c r="P25" i="25"/>
  <c r="R25" i="25" s="1"/>
  <c r="P24" i="25"/>
  <c r="R24" i="25" s="1"/>
  <c r="P23" i="25"/>
  <c r="R23" i="25" s="1"/>
  <c r="P22" i="25"/>
  <c r="R22" i="25" s="1"/>
  <c r="P21" i="25"/>
  <c r="R21" i="25" s="1"/>
  <c r="P20" i="25"/>
  <c r="R20" i="25" s="1"/>
  <c r="P19" i="25"/>
  <c r="R19" i="25" s="1"/>
  <c r="P18" i="25"/>
  <c r="R18" i="25" s="1"/>
  <c r="P17" i="25"/>
  <c r="R17" i="25" s="1"/>
  <c r="P16" i="25"/>
  <c r="R16" i="25" s="1"/>
  <c r="P15" i="25"/>
  <c r="R15" i="25" s="1"/>
  <c r="P14" i="25"/>
  <c r="R14" i="25" s="1"/>
  <c r="P13" i="25"/>
  <c r="R13" i="25" s="1"/>
  <c r="P12" i="25"/>
  <c r="R12" i="25" s="1"/>
  <c r="P6" i="25"/>
  <c r="J72" i="25" l="1"/>
  <c r="J125" i="25"/>
  <c r="J159" i="25"/>
  <c r="J17" i="25"/>
  <c r="J93" i="25"/>
  <c r="J77" i="25"/>
  <c r="J55" i="25"/>
  <c r="J82" i="25"/>
  <c r="J116" i="25"/>
  <c r="J33" i="25"/>
  <c r="J64" i="25"/>
  <c r="J160" i="25"/>
  <c r="J88" i="25"/>
  <c r="J99" i="25"/>
  <c r="J108" i="25"/>
  <c r="J117" i="25"/>
  <c r="J147" i="25"/>
  <c r="J156" i="25"/>
  <c r="J23" i="25"/>
  <c r="J38" i="25"/>
  <c r="J47" i="25"/>
  <c r="J122" i="25"/>
  <c r="J127" i="25"/>
  <c r="J138" i="25"/>
  <c r="J161" i="25"/>
  <c r="J166" i="25"/>
  <c r="J8" i="25"/>
  <c r="P8" i="25"/>
  <c r="R8" i="25" s="1"/>
  <c r="J34" i="25"/>
  <c r="J65" i="25"/>
  <c r="J74" i="25"/>
  <c r="J104" i="25"/>
  <c r="J171" i="25"/>
  <c r="J164" i="25"/>
  <c r="J111" i="25"/>
  <c r="J141" i="25"/>
  <c r="J59" i="25"/>
  <c r="J68" i="25"/>
  <c r="J37" i="25"/>
  <c r="J107" i="25"/>
  <c r="J146" i="25"/>
  <c r="L37" i="25"/>
  <c r="M37" i="25"/>
  <c r="N37" i="25"/>
  <c r="O37" i="25"/>
  <c r="Q37" i="25" s="1"/>
  <c r="R37" i="25" s="1"/>
  <c r="J98" i="25"/>
  <c r="J121" i="25"/>
  <c r="J137" i="25"/>
  <c r="J7" i="25"/>
  <c r="P7" i="25"/>
  <c r="R7" i="25" s="1"/>
  <c r="J103" i="25"/>
  <c r="J170" i="25"/>
  <c r="J42" i="25"/>
  <c r="J51" i="25"/>
  <c r="J29" i="25"/>
  <c r="J60" i="25"/>
  <c r="J78" i="25"/>
  <c r="J83" i="25"/>
  <c r="J43" i="25"/>
  <c r="J52" i="25"/>
  <c r="J79" i="25"/>
  <c r="J152" i="25"/>
  <c r="J30" i="25"/>
  <c r="L43" i="25"/>
  <c r="M43" i="25"/>
  <c r="N43" i="25"/>
  <c r="O43" i="25"/>
  <c r="Q43" i="25" s="1"/>
  <c r="R43" i="25" s="1"/>
  <c r="J57" i="25"/>
  <c r="J70" i="25"/>
  <c r="J84" i="25"/>
  <c r="J100" i="25"/>
  <c r="J109" i="25"/>
  <c r="J123" i="25"/>
  <c r="J162" i="25"/>
  <c r="J75" i="25"/>
  <c r="J128" i="25"/>
  <c r="J139" i="25"/>
  <c r="J172" i="25"/>
  <c r="J80" i="25"/>
  <c r="J96" i="25"/>
  <c r="J153" i="25"/>
  <c r="J62" i="25"/>
  <c r="J58" i="25"/>
  <c r="J92" i="25"/>
  <c r="J129" i="25"/>
  <c r="J149" i="25"/>
  <c r="J158" i="25"/>
  <c r="J163" i="25"/>
  <c r="J49" i="25"/>
  <c r="J32" i="25"/>
  <c r="J63" i="25"/>
  <c r="J50" i="25"/>
  <c r="J102" i="25"/>
  <c r="J130" i="25"/>
  <c r="J150" i="25"/>
  <c r="J169" i="25"/>
  <c r="J26" i="25"/>
  <c r="J13" i="25"/>
  <c r="L68" i="25"/>
  <c r="M68" i="25"/>
  <c r="N68" i="25"/>
  <c r="O68" i="25"/>
  <c r="Q68" i="25" s="1"/>
  <c r="R68" i="25" s="1"/>
  <c r="J46" i="25"/>
  <c r="J155" i="25"/>
  <c r="J73" i="25"/>
  <c r="J126" i="25"/>
  <c r="J18" i="25"/>
  <c r="J112" i="25"/>
  <c r="J142" i="25"/>
  <c r="J151" i="25"/>
  <c r="J14" i="25"/>
  <c r="O29" i="25"/>
  <c r="Q29" i="25" s="1"/>
  <c r="R29" i="25" s="1"/>
  <c r="N29" i="25"/>
  <c r="M29" i="25"/>
  <c r="L29" i="25"/>
  <c r="J95" i="25"/>
  <c r="J113" i="25"/>
  <c r="J143" i="25"/>
  <c r="J118" i="25"/>
  <c r="L57" i="25"/>
  <c r="M57" i="25"/>
  <c r="N57" i="25"/>
  <c r="O57" i="25"/>
  <c r="Q57" i="25" s="1"/>
  <c r="R57" i="25" s="1"/>
  <c r="J148" i="25"/>
  <c r="J24" i="25"/>
  <c r="J48" i="25"/>
  <c r="J167" i="25"/>
  <c r="J35" i="25"/>
  <c r="J66" i="25"/>
  <c r="J105" i="25"/>
  <c r="J144" i="25"/>
  <c r="J20" i="25"/>
  <c r="J53" i="25"/>
  <c r="J31" i="25"/>
  <c r="J71" i="25"/>
  <c r="J119" i="25"/>
  <c r="J16" i="25"/>
  <c r="J40" i="25"/>
  <c r="J101" i="25"/>
  <c r="J110" i="25"/>
  <c r="J124" i="25"/>
  <c r="J168" i="25"/>
  <c r="J25" i="25"/>
  <c r="L58" i="25"/>
  <c r="M58" i="25"/>
  <c r="O58" i="25"/>
  <c r="Q58" i="25" s="1"/>
  <c r="R58" i="25" s="1"/>
  <c r="N58" i="25"/>
  <c r="J67" i="25"/>
  <c r="J76" i="25"/>
  <c r="J140" i="25"/>
  <c r="J12" i="25"/>
  <c r="J36" i="25"/>
  <c r="J54" i="25"/>
  <c r="J81" i="25"/>
  <c r="J106" i="25"/>
  <c r="J115" i="25"/>
  <c r="J145" i="25"/>
  <c r="J6" i="25"/>
  <c r="J41" i="25"/>
  <c r="J87" i="25"/>
  <c r="J22" i="25"/>
  <c r="J165" i="25"/>
  <c r="J94" i="25"/>
  <c r="J131" i="25"/>
  <c r="J56" i="25"/>
  <c r="J69" i="25"/>
  <c r="J19" i="25"/>
  <c r="J134" i="25"/>
  <c r="J61" i="25"/>
  <c r="J15" i="25"/>
  <c r="J39" i="25"/>
  <c r="J89" i="25"/>
  <c r="J157" i="25"/>
  <c r="J9" i="25"/>
  <c r="P9" i="25"/>
  <c r="R9" i="25" s="1"/>
  <c r="J44" i="25"/>
  <c r="J85" i="25"/>
  <c r="J114" i="25"/>
  <c r="J135" i="25"/>
  <c r="J21" i="25"/>
  <c r="J45" i="25"/>
  <c r="J86" i="25"/>
  <c r="J97" i="25"/>
  <c r="J120" i="25"/>
  <c r="J136" i="25"/>
  <c r="J154" i="25"/>
  <c r="Q180" i="25" l="1"/>
  <c r="P180" i="25"/>
  <c r="R6" i="25"/>
  <c r="R180" i="25" l="1"/>
  <c r="J69" i="24"/>
  <c r="P69" i="24"/>
  <c r="R69" i="24" s="1"/>
  <c r="J34" i="24"/>
  <c r="P34" i="24"/>
  <c r="R34" i="24" s="1"/>
  <c r="J24" i="24"/>
  <c r="P24" i="24"/>
  <c r="R24" i="24" s="1"/>
  <c r="J39" i="24"/>
  <c r="P39" i="24"/>
  <c r="R39" i="24" s="1"/>
  <c r="J44" i="24"/>
  <c r="P44" i="24"/>
  <c r="R44" i="24" s="1"/>
  <c r="J61" i="24"/>
  <c r="P61" i="24"/>
  <c r="R61" i="24" s="1"/>
  <c r="J86" i="24"/>
  <c r="P86" i="24"/>
  <c r="R86" i="24" s="1"/>
  <c r="J8" i="24"/>
  <c r="P8" i="24"/>
  <c r="R8" i="24" s="1"/>
  <c r="J19" i="24"/>
  <c r="P19" i="24"/>
  <c r="R19" i="24" s="1"/>
  <c r="J49" i="24"/>
  <c r="P49" i="24"/>
  <c r="R49" i="24" s="1"/>
  <c r="J56" i="24"/>
  <c r="P56" i="24"/>
  <c r="R56" i="24" s="1"/>
  <c r="J66" i="24"/>
  <c r="P66" i="24"/>
  <c r="R66" i="24" s="1"/>
  <c r="J76" i="24"/>
  <c r="P76" i="24"/>
  <c r="R76" i="24" s="1"/>
  <c r="J81" i="24"/>
  <c r="P81" i="24"/>
  <c r="R81" i="24" s="1"/>
  <c r="J95" i="24"/>
  <c r="P95" i="24"/>
  <c r="R95" i="24" s="1"/>
  <c r="J71" i="24"/>
  <c r="P71" i="24"/>
  <c r="R71" i="24" s="1"/>
  <c r="J14" i="24"/>
  <c r="P14" i="24"/>
  <c r="R14" i="24" s="1"/>
  <c r="J30" i="24"/>
  <c r="P30" i="24"/>
  <c r="R30" i="24" s="1"/>
  <c r="J25" i="24"/>
  <c r="P25" i="24"/>
  <c r="R25" i="24" s="1"/>
  <c r="J35" i="24"/>
  <c r="P35" i="24"/>
  <c r="R35" i="24" s="1"/>
  <c r="J40" i="24"/>
  <c r="P40" i="24"/>
  <c r="R40" i="24" s="1"/>
  <c r="J87" i="24"/>
  <c r="P87" i="24"/>
  <c r="R87" i="24" s="1"/>
  <c r="J9" i="24"/>
  <c r="P9" i="24"/>
  <c r="R9" i="24" s="1"/>
  <c r="J45" i="24"/>
  <c r="P45" i="24"/>
  <c r="R45" i="24" s="1"/>
  <c r="J52" i="24"/>
  <c r="P52" i="24"/>
  <c r="R52" i="24" s="1"/>
  <c r="J57" i="24"/>
  <c r="P57" i="24"/>
  <c r="R57" i="24" s="1"/>
  <c r="J62" i="24"/>
  <c r="P62" i="24"/>
  <c r="R62" i="24" s="1"/>
  <c r="J77" i="24"/>
  <c r="P77" i="24"/>
  <c r="R77" i="24" s="1"/>
  <c r="J33" i="24"/>
  <c r="P33" i="24"/>
  <c r="R33" i="24" s="1"/>
  <c r="J38" i="24"/>
  <c r="P38" i="24"/>
  <c r="R38" i="24" s="1"/>
  <c r="J43" i="24"/>
  <c r="P43" i="24"/>
  <c r="R43" i="24" s="1"/>
  <c r="J48" i="24"/>
  <c r="P48" i="24"/>
  <c r="R48" i="24" s="1"/>
  <c r="J60" i="24"/>
  <c r="P60" i="24"/>
  <c r="R60" i="24" s="1"/>
  <c r="J7" i="24"/>
  <c r="P7" i="24"/>
  <c r="R7" i="24" s="1"/>
  <c r="J32" i="24"/>
  <c r="P32" i="24"/>
  <c r="R32" i="24" s="1"/>
  <c r="J11" i="24"/>
  <c r="P11" i="24"/>
  <c r="R11" i="24" s="1"/>
  <c r="J27" i="24"/>
  <c r="P27" i="24"/>
  <c r="R27" i="24" s="1"/>
  <c r="J37" i="24"/>
  <c r="P37" i="24"/>
  <c r="R37" i="24" s="1"/>
  <c r="J42" i="24"/>
  <c r="P42" i="24"/>
  <c r="R42" i="24" s="1"/>
  <c r="J6" i="24"/>
  <c r="P6" i="24"/>
  <c r="J17" i="24"/>
  <c r="P17" i="24"/>
  <c r="R17" i="24" s="1"/>
  <c r="J64" i="24"/>
  <c r="P64" i="24"/>
  <c r="R64" i="24" s="1"/>
  <c r="J74" i="24"/>
  <c r="P74" i="24"/>
  <c r="R74" i="24" s="1"/>
  <c r="J12" i="24"/>
  <c r="P12" i="24"/>
  <c r="R12" i="24" s="1"/>
  <c r="J28" i="24"/>
  <c r="P28" i="24"/>
  <c r="R28" i="24" s="1"/>
  <c r="J23" i="24"/>
  <c r="P23" i="24"/>
  <c r="R23" i="24" s="1"/>
  <c r="J55" i="24"/>
  <c r="P55" i="24"/>
  <c r="R55" i="24" s="1"/>
  <c r="J85" i="24"/>
  <c r="P85" i="24"/>
  <c r="R85" i="24" s="1"/>
  <c r="J18" i="24"/>
  <c r="P18" i="24"/>
  <c r="R18" i="24" s="1"/>
  <c r="J65" i="24"/>
  <c r="P65" i="24"/>
  <c r="R65" i="24" s="1"/>
  <c r="J70" i="24"/>
  <c r="P70" i="24"/>
  <c r="R70" i="24" s="1"/>
  <c r="J75" i="24"/>
  <c r="P75" i="24"/>
  <c r="R75" i="24" s="1"/>
  <c r="J80" i="24"/>
  <c r="P80" i="24"/>
  <c r="R80" i="24" s="1"/>
  <c r="J94" i="24"/>
  <c r="P94" i="24"/>
  <c r="R94" i="24" s="1"/>
  <c r="J13" i="24"/>
  <c r="P13" i="24"/>
  <c r="R13" i="24" s="1"/>
  <c r="J29" i="24"/>
  <c r="P29" i="24"/>
  <c r="R29" i="24" s="1"/>
  <c r="J20" i="24"/>
  <c r="P20" i="24"/>
  <c r="R20" i="24" s="1"/>
  <c r="J67" i="24"/>
  <c r="P67" i="24"/>
  <c r="R67" i="24" s="1"/>
  <c r="J72" i="24"/>
  <c r="P72" i="24"/>
  <c r="R72" i="24" s="1"/>
  <c r="J82" i="24"/>
  <c r="P82" i="24"/>
  <c r="R82" i="24" s="1"/>
  <c r="J15" i="24"/>
  <c r="P15" i="24"/>
  <c r="R15" i="24" s="1"/>
  <c r="J26" i="24"/>
  <c r="P26" i="24"/>
  <c r="R26" i="24" s="1"/>
  <c r="J31" i="24"/>
  <c r="P31" i="24"/>
  <c r="R31" i="24" s="1"/>
  <c r="J36" i="24"/>
  <c r="P36" i="24"/>
  <c r="R36" i="24" s="1"/>
  <c r="J10" i="24"/>
  <c r="P10" i="24"/>
  <c r="R10" i="24" s="1"/>
  <c r="J41" i="24"/>
  <c r="P41" i="24"/>
  <c r="R41" i="24" s="1"/>
  <c r="J58" i="24"/>
  <c r="P58" i="24"/>
  <c r="R58" i="24" s="1"/>
  <c r="J90" i="24"/>
  <c r="P90" i="24"/>
  <c r="R90" i="24" s="1"/>
  <c r="J21" i="24"/>
  <c r="P21" i="24"/>
  <c r="R21" i="24" s="1"/>
  <c r="J46" i="24"/>
  <c r="P46" i="24"/>
  <c r="R46" i="24" s="1"/>
  <c r="J53" i="24"/>
  <c r="P53" i="24"/>
  <c r="R53" i="24" s="1"/>
  <c r="J63" i="24"/>
  <c r="P63" i="24"/>
  <c r="R63" i="24" s="1"/>
  <c r="J68" i="24"/>
  <c r="P68" i="24"/>
  <c r="R68" i="24" s="1"/>
  <c r="J78" i="24"/>
  <c r="P78" i="24"/>
  <c r="R78" i="24" s="1"/>
  <c r="J83" i="24"/>
  <c r="P83" i="24"/>
  <c r="R83" i="24" s="1"/>
  <c r="J16" i="24"/>
  <c r="P16" i="24"/>
  <c r="R16" i="24" s="1"/>
  <c r="J73" i="24"/>
  <c r="P73" i="24"/>
  <c r="R73" i="24" s="1"/>
  <c r="J22" i="24"/>
  <c r="P22" i="24"/>
  <c r="R22" i="24" s="1"/>
  <c r="J47" i="24"/>
  <c r="P47" i="24"/>
  <c r="R47" i="24" s="1"/>
  <c r="J54" i="24"/>
  <c r="P54" i="24"/>
  <c r="R54" i="24" s="1"/>
  <c r="J59" i="24"/>
  <c r="P59" i="24"/>
  <c r="R59" i="24" s="1"/>
  <c r="J79" i="24"/>
  <c r="P79" i="24"/>
  <c r="R79" i="24" s="1"/>
  <c r="J84" i="24"/>
  <c r="P84" i="24"/>
  <c r="R84" i="24" s="1"/>
  <c r="J93" i="24"/>
  <c r="P93" i="24"/>
  <c r="R93" i="24" s="1"/>
  <c r="K170" i="23"/>
  <c r="P97" i="24" l="1"/>
  <c r="R6" i="24"/>
  <c r="R97" i="24" s="1"/>
  <c r="J31" i="23"/>
  <c r="P31" i="23"/>
  <c r="R31" i="23" s="1"/>
  <c r="J62" i="23"/>
  <c r="P62" i="23"/>
  <c r="J139" i="23"/>
  <c r="P139" i="23"/>
  <c r="J27" i="23"/>
  <c r="P27" i="23"/>
  <c r="J53" i="23"/>
  <c r="P53" i="23"/>
  <c r="R53" i="23" s="1"/>
  <c r="J79" i="23"/>
  <c r="P79" i="23"/>
  <c r="R79" i="23" s="1"/>
  <c r="J107" i="23"/>
  <c r="P107" i="23"/>
  <c r="R107" i="23" s="1"/>
  <c r="L139" i="23"/>
  <c r="M139" i="23"/>
  <c r="N139" i="23"/>
  <c r="O139" i="23"/>
  <c r="Q139" i="23" s="1"/>
  <c r="N27" i="23"/>
  <c r="L27" i="23"/>
  <c r="M27" i="23"/>
  <c r="O27" i="23"/>
  <c r="Q27" i="23" s="1"/>
  <c r="J92" i="23"/>
  <c r="P92" i="23"/>
  <c r="R92" i="23" s="1"/>
  <c r="J112" i="23"/>
  <c r="P112" i="23"/>
  <c r="R112" i="23" s="1"/>
  <c r="J121" i="23"/>
  <c r="P121" i="23"/>
  <c r="R121" i="23" s="1"/>
  <c r="J75" i="23"/>
  <c r="P75" i="23"/>
  <c r="J126" i="23"/>
  <c r="P126" i="23"/>
  <c r="R126" i="23" s="1"/>
  <c r="J131" i="23"/>
  <c r="P131" i="23"/>
  <c r="J135" i="23"/>
  <c r="P135" i="23"/>
  <c r="R135" i="23" s="1"/>
  <c r="L21" i="23"/>
  <c r="M21" i="23"/>
  <c r="N21" i="23"/>
  <c r="O21" i="23"/>
  <c r="Q21" i="23" s="1"/>
  <c r="J49" i="23"/>
  <c r="P49" i="23"/>
  <c r="R49" i="23" s="1"/>
  <c r="J58" i="23"/>
  <c r="P58" i="23"/>
  <c r="R58" i="23" s="1"/>
  <c r="J67" i="23"/>
  <c r="P67" i="23"/>
  <c r="L75" i="23"/>
  <c r="M75" i="23"/>
  <c r="O75" i="23"/>
  <c r="Q75" i="23" s="1"/>
  <c r="N75" i="23"/>
  <c r="J84" i="23"/>
  <c r="P84" i="23"/>
  <c r="R84" i="23" s="1"/>
  <c r="N88" i="23"/>
  <c r="O88" i="23"/>
  <c r="Q88" i="23" s="1"/>
  <c r="L88" i="23"/>
  <c r="M88" i="23"/>
  <c r="L131" i="23"/>
  <c r="M131" i="23"/>
  <c r="N131" i="23"/>
  <c r="O131" i="23"/>
  <c r="Q131" i="23" s="1"/>
  <c r="J151" i="23"/>
  <c r="P151" i="23"/>
  <c r="R151" i="23" s="1"/>
  <c r="J160" i="23"/>
  <c r="P160" i="23"/>
  <c r="R160" i="23" s="1"/>
  <c r="J32" i="23"/>
  <c r="P32" i="23"/>
  <c r="J36" i="23"/>
  <c r="P36" i="23"/>
  <c r="R36" i="23" s="1"/>
  <c r="L67" i="23"/>
  <c r="M67" i="23"/>
  <c r="N67" i="23"/>
  <c r="O67" i="23"/>
  <c r="Q67" i="23" s="1"/>
  <c r="J80" i="23"/>
  <c r="P80" i="23"/>
  <c r="J97" i="23"/>
  <c r="P97" i="23"/>
  <c r="R97" i="23" s="1"/>
  <c r="J117" i="23"/>
  <c r="P117" i="23"/>
  <c r="R117" i="23" s="1"/>
  <c r="J17" i="23"/>
  <c r="P17" i="23"/>
  <c r="R17" i="23" s="1"/>
  <c r="L32" i="23"/>
  <c r="M32" i="23"/>
  <c r="N32" i="23"/>
  <c r="O32" i="23"/>
  <c r="Q32" i="23" s="1"/>
  <c r="J45" i="23"/>
  <c r="P45" i="23"/>
  <c r="R45" i="23" s="1"/>
  <c r="J54" i="23"/>
  <c r="P54" i="23"/>
  <c r="R54" i="23" s="1"/>
  <c r="J63" i="23"/>
  <c r="P63" i="23"/>
  <c r="R63" i="23" s="1"/>
  <c r="L80" i="23"/>
  <c r="M80" i="23"/>
  <c r="N80" i="23"/>
  <c r="O80" i="23"/>
  <c r="Q80" i="23" s="1"/>
  <c r="J108" i="23"/>
  <c r="P108" i="23"/>
  <c r="R108" i="23" s="1"/>
  <c r="J142" i="23"/>
  <c r="P142" i="23"/>
  <c r="R142" i="23" s="1"/>
  <c r="J156" i="23"/>
  <c r="P156" i="23"/>
  <c r="R156" i="23" s="1"/>
  <c r="J165" i="23"/>
  <c r="P165" i="23"/>
  <c r="R165" i="23" s="1"/>
  <c r="J28" i="23"/>
  <c r="P28" i="23"/>
  <c r="R28" i="23" s="1"/>
  <c r="J41" i="23"/>
  <c r="P41" i="23"/>
  <c r="J72" i="23"/>
  <c r="P72" i="23"/>
  <c r="J93" i="23"/>
  <c r="P93" i="23"/>
  <c r="R93" i="23" s="1"/>
  <c r="J113" i="23"/>
  <c r="P113" i="23"/>
  <c r="R113" i="23" s="1"/>
  <c r="J122" i="23"/>
  <c r="P122" i="23"/>
  <c r="R122" i="23" s="1"/>
  <c r="J127" i="23"/>
  <c r="P127" i="23"/>
  <c r="R127" i="23" s="1"/>
  <c r="J6" i="23"/>
  <c r="P6" i="23"/>
  <c r="J13" i="23"/>
  <c r="P13" i="23"/>
  <c r="R13" i="23" s="1"/>
  <c r="L41" i="23"/>
  <c r="M41" i="23"/>
  <c r="N41" i="23"/>
  <c r="O41" i="23"/>
  <c r="Q41" i="23" s="1"/>
  <c r="L72" i="23"/>
  <c r="M72" i="23"/>
  <c r="N72" i="23"/>
  <c r="O72" i="23"/>
  <c r="Q72" i="23" s="1"/>
  <c r="J76" i="23"/>
  <c r="P76" i="23"/>
  <c r="J85" i="23"/>
  <c r="P85" i="23"/>
  <c r="J104" i="23"/>
  <c r="P104" i="23"/>
  <c r="R104" i="23" s="1"/>
  <c r="J136" i="23"/>
  <c r="P136" i="23"/>
  <c r="R136" i="23" s="1"/>
  <c r="J147" i="23"/>
  <c r="P147" i="23"/>
  <c r="R147" i="23" s="1"/>
  <c r="J152" i="23"/>
  <c r="P152" i="23"/>
  <c r="R152" i="23" s="1"/>
  <c r="G13" i="13"/>
  <c r="G35" i="13"/>
  <c r="G57" i="13"/>
  <c r="G79" i="13"/>
  <c r="G14" i="13"/>
  <c r="G36" i="13"/>
  <c r="G58" i="13"/>
  <c r="G80" i="13"/>
  <c r="G15" i="13"/>
  <c r="G37" i="13"/>
  <c r="G59" i="13"/>
  <c r="G81" i="13"/>
  <c r="G16" i="13"/>
  <c r="G38" i="13"/>
  <c r="G60" i="13"/>
  <c r="G82" i="13"/>
  <c r="G17" i="13"/>
  <c r="G39" i="13"/>
  <c r="G61" i="13"/>
  <c r="G83" i="13"/>
  <c r="G18" i="13"/>
  <c r="G40" i="13"/>
  <c r="G62" i="13"/>
  <c r="G84" i="13"/>
  <c r="G21" i="13"/>
  <c r="G43" i="13"/>
  <c r="G65" i="13"/>
  <c r="G87" i="13"/>
  <c r="G22" i="13"/>
  <c r="G44" i="13"/>
  <c r="G66" i="13"/>
  <c r="G88" i="13"/>
  <c r="G23" i="13"/>
  <c r="G45" i="13"/>
  <c r="G67" i="13"/>
  <c r="G89" i="13"/>
  <c r="G24" i="13"/>
  <c r="G46" i="13"/>
  <c r="G68" i="13"/>
  <c r="G90" i="13"/>
  <c r="G9" i="13"/>
  <c r="G31" i="13"/>
  <c r="G53" i="13"/>
  <c r="G75" i="13"/>
  <c r="G10" i="13"/>
  <c r="G32" i="13"/>
  <c r="G54" i="13"/>
  <c r="G76" i="13"/>
  <c r="G11" i="13"/>
  <c r="G63" i="13"/>
  <c r="L6" i="23"/>
  <c r="G28" i="13"/>
  <c r="G74" i="13"/>
  <c r="G29" i="13"/>
  <c r="G30" i="13"/>
  <c r="G33" i="13"/>
  <c r="G34" i="13"/>
  <c r="G91" i="13"/>
  <c r="G42" i="13"/>
  <c r="G47" i="13"/>
  <c r="G48" i="13"/>
  <c r="G12" i="13"/>
  <c r="G64" i="13"/>
  <c r="G19" i="13"/>
  <c r="G69" i="13"/>
  <c r="G20" i="13"/>
  <c r="G70" i="13"/>
  <c r="O6" i="23"/>
  <c r="Q6" i="23" s="1"/>
  <c r="G25" i="13"/>
  <c r="G71" i="13"/>
  <c r="N6" i="23"/>
  <c r="G26" i="13"/>
  <c r="G72" i="13"/>
  <c r="M6" i="23"/>
  <c r="G27" i="13"/>
  <c r="G73" i="13"/>
  <c r="G77" i="13"/>
  <c r="G78" i="13"/>
  <c r="G85" i="13"/>
  <c r="G86" i="13"/>
  <c r="G41" i="13"/>
  <c r="G6" i="13"/>
  <c r="G49" i="13"/>
  <c r="G50" i="13"/>
  <c r="G55" i="13"/>
  <c r="G7" i="13"/>
  <c r="G51" i="13"/>
  <c r="G52" i="13"/>
  <c r="G56" i="13"/>
  <c r="G8" i="13"/>
  <c r="J23" i="23"/>
  <c r="P23" i="23"/>
  <c r="R23" i="23" s="1"/>
  <c r="J50" i="23"/>
  <c r="P50" i="23"/>
  <c r="R50" i="23" s="1"/>
  <c r="J59" i="23"/>
  <c r="P59" i="23"/>
  <c r="R59" i="23" s="1"/>
  <c r="J68" i="23"/>
  <c r="P68" i="23"/>
  <c r="L76" i="23"/>
  <c r="M76" i="23"/>
  <c r="N76" i="23"/>
  <c r="O76" i="23"/>
  <c r="Q76" i="23" s="1"/>
  <c r="L85" i="23"/>
  <c r="M85" i="23"/>
  <c r="O85" i="23"/>
  <c r="Q85" i="23" s="1"/>
  <c r="N85" i="23"/>
  <c r="J89" i="23"/>
  <c r="P89" i="23"/>
  <c r="R89" i="23" s="1"/>
  <c r="J98" i="23"/>
  <c r="P98" i="23"/>
  <c r="J132" i="23"/>
  <c r="P132" i="23"/>
  <c r="J161" i="23"/>
  <c r="P161" i="23"/>
  <c r="R161" i="23" s="1"/>
  <c r="J18" i="23"/>
  <c r="P18" i="23"/>
  <c r="R18" i="23" s="1"/>
  <c r="J37" i="23"/>
  <c r="P37" i="23"/>
  <c r="R37" i="23" s="1"/>
  <c r="J46" i="23"/>
  <c r="P46" i="23"/>
  <c r="L68" i="23"/>
  <c r="M68" i="23"/>
  <c r="N68" i="23"/>
  <c r="O68" i="23"/>
  <c r="Q68" i="23" s="1"/>
  <c r="L98" i="23"/>
  <c r="M98" i="23"/>
  <c r="N98" i="23"/>
  <c r="O98" i="23"/>
  <c r="Q98" i="23" s="1"/>
  <c r="J118" i="23"/>
  <c r="P118" i="23"/>
  <c r="R118" i="23" s="1"/>
  <c r="L132" i="23"/>
  <c r="M132" i="23"/>
  <c r="O132" i="23"/>
  <c r="Q132" i="23" s="1"/>
  <c r="N132" i="23"/>
  <c r="J143" i="23"/>
  <c r="P143" i="23"/>
  <c r="J33" i="23"/>
  <c r="P33" i="23"/>
  <c r="R33" i="23" s="1"/>
  <c r="L46" i="23"/>
  <c r="M46" i="23"/>
  <c r="N46" i="23"/>
  <c r="O46" i="23"/>
  <c r="Q46" i="23" s="1"/>
  <c r="J55" i="23"/>
  <c r="P55" i="23"/>
  <c r="R55" i="23" s="1"/>
  <c r="J64" i="23"/>
  <c r="P64" i="23"/>
  <c r="R64" i="23" s="1"/>
  <c r="J81" i="23"/>
  <c r="P81" i="23"/>
  <c r="R81" i="23" s="1"/>
  <c r="J109" i="23"/>
  <c r="P109" i="23"/>
  <c r="R109" i="23" s="1"/>
  <c r="J114" i="23"/>
  <c r="P114" i="23"/>
  <c r="J123" i="23"/>
  <c r="P123" i="23"/>
  <c r="R123" i="23" s="1"/>
  <c r="L143" i="23"/>
  <c r="M143" i="23"/>
  <c r="N143" i="23"/>
  <c r="O143" i="23"/>
  <c r="Q143" i="23" s="1"/>
  <c r="J157" i="23"/>
  <c r="P157" i="23"/>
  <c r="R157" i="23" s="1"/>
  <c r="J166" i="23"/>
  <c r="P166" i="23"/>
  <c r="R166" i="23" s="1"/>
  <c r="J29" i="23"/>
  <c r="P29" i="23"/>
  <c r="R29" i="23" s="1"/>
  <c r="J42" i="23"/>
  <c r="P42" i="23"/>
  <c r="J94" i="23"/>
  <c r="P94" i="23"/>
  <c r="R94" i="23" s="1"/>
  <c r="L114" i="23"/>
  <c r="M114" i="23"/>
  <c r="N114" i="23"/>
  <c r="O114" i="23"/>
  <c r="Q114" i="23" s="1"/>
  <c r="J128" i="23"/>
  <c r="P128" i="23"/>
  <c r="R128" i="23" s="1"/>
  <c r="J14" i="23"/>
  <c r="P14" i="23"/>
  <c r="R14" i="23" s="1"/>
  <c r="O42" i="23"/>
  <c r="Q42" i="23" s="1"/>
  <c r="M42" i="23"/>
  <c r="N42" i="23"/>
  <c r="L42" i="23"/>
  <c r="J51" i="23"/>
  <c r="P51" i="23"/>
  <c r="R51" i="23" s="1"/>
  <c r="J60" i="23"/>
  <c r="P60" i="23"/>
  <c r="R60" i="23" s="1"/>
  <c r="J73" i="23"/>
  <c r="P73" i="23"/>
  <c r="J77" i="23"/>
  <c r="P77" i="23"/>
  <c r="R77" i="23" s="1"/>
  <c r="J105" i="23"/>
  <c r="P105" i="23"/>
  <c r="R105" i="23" s="1"/>
  <c r="J137" i="23"/>
  <c r="P137" i="23"/>
  <c r="R137" i="23" s="1"/>
  <c r="J148" i="23"/>
  <c r="P148" i="23"/>
  <c r="R148" i="23" s="1"/>
  <c r="J153" i="23"/>
  <c r="P153" i="23"/>
  <c r="R153" i="23" s="1"/>
  <c r="J35" i="23"/>
  <c r="P35" i="23"/>
  <c r="R35" i="23" s="1"/>
  <c r="J96" i="23"/>
  <c r="P96" i="23"/>
  <c r="R96" i="23" s="1"/>
  <c r="J155" i="23"/>
  <c r="P155" i="23"/>
  <c r="N155" i="23"/>
  <c r="O155" i="23"/>
  <c r="Q155" i="23" s="1"/>
  <c r="M155" i="23"/>
  <c r="L155" i="23"/>
  <c r="J11" i="23"/>
  <c r="P11" i="23"/>
  <c r="R11" i="23" s="1"/>
  <c r="N40" i="23"/>
  <c r="O40" i="23"/>
  <c r="Q40" i="23" s="1"/>
  <c r="L40" i="23"/>
  <c r="M40" i="23"/>
  <c r="J19" i="23"/>
  <c r="P19" i="23"/>
  <c r="J44" i="23"/>
  <c r="P44" i="23"/>
  <c r="J16" i="23"/>
  <c r="P16" i="23"/>
  <c r="R16" i="23" s="1"/>
  <c r="N44" i="23"/>
  <c r="O44" i="23"/>
  <c r="Q44" i="23" s="1"/>
  <c r="L44" i="23"/>
  <c r="M44" i="23"/>
  <c r="N62" i="23"/>
  <c r="O62" i="23"/>
  <c r="Q62" i="23" s="1"/>
  <c r="M62" i="23"/>
  <c r="L62" i="23"/>
  <c r="J116" i="23"/>
  <c r="P116" i="23"/>
  <c r="R116" i="23" s="1"/>
  <c r="J40" i="23"/>
  <c r="P40" i="23"/>
  <c r="J164" i="23"/>
  <c r="P164" i="23"/>
  <c r="R164" i="23" s="1"/>
  <c r="J21" i="23"/>
  <c r="P21" i="23"/>
  <c r="J71" i="23"/>
  <c r="P71" i="23"/>
  <c r="R71" i="23" s="1"/>
  <c r="J88" i="23"/>
  <c r="P88" i="23"/>
  <c r="J101" i="23"/>
  <c r="P101" i="23"/>
  <c r="R101" i="23" s="1"/>
  <c r="J146" i="23"/>
  <c r="P146" i="23"/>
  <c r="R146" i="23" s="1"/>
  <c r="J7" i="23"/>
  <c r="P7" i="23"/>
  <c r="R7" i="23" s="1"/>
  <c r="J25" i="23"/>
  <c r="P25" i="23"/>
  <c r="R25" i="23" s="1"/>
  <c r="J38" i="23"/>
  <c r="P38" i="23"/>
  <c r="N73" i="23"/>
  <c r="O73" i="23"/>
  <c r="Q73" i="23" s="1"/>
  <c r="L73" i="23"/>
  <c r="M73" i="23"/>
  <c r="J86" i="23"/>
  <c r="P86" i="23"/>
  <c r="J90" i="23"/>
  <c r="P90" i="23"/>
  <c r="R90" i="23" s="1"/>
  <c r="J99" i="23"/>
  <c r="P99" i="23"/>
  <c r="J162" i="23"/>
  <c r="P162" i="23"/>
  <c r="R162" i="23" s="1"/>
  <c r="L19" i="23"/>
  <c r="M19" i="23"/>
  <c r="N19" i="23"/>
  <c r="O19" i="23"/>
  <c r="Q19" i="23" s="1"/>
  <c r="L38" i="23"/>
  <c r="N38" i="23"/>
  <c r="M38" i="23"/>
  <c r="O38" i="23"/>
  <c r="Q38" i="23" s="1"/>
  <c r="J56" i="23"/>
  <c r="P56" i="23"/>
  <c r="J69" i="23"/>
  <c r="P69" i="23"/>
  <c r="R69" i="23" s="1"/>
  <c r="L86" i="23"/>
  <c r="M86" i="23"/>
  <c r="N86" i="23"/>
  <c r="O86" i="23"/>
  <c r="Q86" i="23" s="1"/>
  <c r="N99" i="23"/>
  <c r="O99" i="23"/>
  <c r="Q99" i="23" s="1"/>
  <c r="L99" i="23"/>
  <c r="M99" i="23"/>
  <c r="J110" i="23"/>
  <c r="P110" i="23"/>
  <c r="R110" i="23" s="1"/>
  <c r="J119" i="23"/>
  <c r="P119" i="23"/>
  <c r="R119" i="23" s="1"/>
  <c r="J133" i="23"/>
  <c r="P133" i="23"/>
  <c r="R133" i="23" s="1"/>
  <c r="J167" i="23"/>
  <c r="P167" i="23"/>
  <c r="R167" i="23" s="1"/>
  <c r="J34" i="23"/>
  <c r="P34" i="23"/>
  <c r="J47" i="23"/>
  <c r="P47" i="23"/>
  <c r="R47" i="23" s="1"/>
  <c r="L56" i="23"/>
  <c r="M56" i="23"/>
  <c r="N56" i="23"/>
  <c r="O56" i="23"/>
  <c r="Q56" i="23" s="1"/>
  <c r="J65" i="23"/>
  <c r="P65" i="23"/>
  <c r="R65" i="23" s="1"/>
  <c r="J82" i="23"/>
  <c r="P82" i="23"/>
  <c r="R82" i="23" s="1"/>
  <c r="J124" i="23"/>
  <c r="P124" i="23"/>
  <c r="R124" i="23" s="1"/>
  <c r="J129" i="23"/>
  <c r="P129" i="23"/>
  <c r="R129" i="23" s="1"/>
  <c r="J144" i="23"/>
  <c r="P144" i="23"/>
  <c r="J158" i="23"/>
  <c r="P158" i="23"/>
  <c r="R158" i="23" s="1"/>
  <c r="J15" i="23"/>
  <c r="P15" i="23"/>
  <c r="J30" i="23"/>
  <c r="P30" i="23"/>
  <c r="R30" i="23" s="1"/>
  <c r="L34" i="23"/>
  <c r="N34" i="23"/>
  <c r="O34" i="23"/>
  <c r="Q34" i="23" s="1"/>
  <c r="M34" i="23"/>
  <c r="J95" i="23"/>
  <c r="P95" i="23"/>
  <c r="R95" i="23" s="1"/>
  <c r="J115" i="23"/>
  <c r="P115" i="23"/>
  <c r="J138" i="23"/>
  <c r="P138" i="23"/>
  <c r="R138" i="23" s="1"/>
  <c r="N144" i="23"/>
  <c r="O144" i="23"/>
  <c r="Q144" i="23" s="1"/>
  <c r="L144" i="23"/>
  <c r="M144" i="23"/>
  <c r="J149" i="23"/>
  <c r="P149" i="23"/>
  <c r="R149" i="23" s="1"/>
  <c r="J154" i="23"/>
  <c r="P154" i="23"/>
  <c r="N15" i="23"/>
  <c r="O15" i="23"/>
  <c r="Q15" i="23" s="1"/>
  <c r="L15" i="23"/>
  <c r="M15" i="23"/>
  <c r="J26" i="23"/>
  <c r="P26" i="23"/>
  <c r="J43" i="23"/>
  <c r="P43" i="23"/>
  <c r="R43" i="23" s="1"/>
  <c r="J52" i="23"/>
  <c r="P52" i="23"/>
  <c r="R52" i="23" s="1"/>
  <c r="J61" i="23"/>
  <c r="P61" i="23"/>
  <c r="R61" i="23" s="1"/>
  <c r="J78" i="23"/>
  <c r="P78" i="23"/>
  <c r="R78" i="23" s="1"/>
  <c r="J106" i="23"/>
  <c r="P106" i="23"/>
  <c r="R106" i="23" s="1"/>
  <c r="M115" i="23"/>
  <c r="N115" i="23"/>
  <c r="O115" i="23"/>
  <c r="Q115" i="23" s="1"/>
  <c r="L115" i="23"/>
  <c r="L154" i="23"/>
  <c r="M154" i="23"/>
  <c r="N154" i="23"/>
  <c r="O154" i="23"/>
  <c r="Q154" i="23" s="1"/>
  <c r="J10" i="23"/>
  <c r="P10" i="23"/>
  <c r="J20" i="23"/>
  <c r="P20" i="23"/>
  <c r="N26" i="23"/>
  <c r="O26" i="23"/>
  <c r="Q26" i="23" s="1"/>
  <c r="L26" i="23"/>
  <c r="M26" i="23"/>
  <c r="J39" i="23"/>
  <c r="P39" i="23"/>
  <c r="J70" i="23"/>
  <c r="P70" i="23"/>
  <c r="J74" i="23"/>
  <c r="P74" i="23"/>
  <c r="J91" i="23"/>
  <c r="P91" i="23"/>
  <c r="R91" i="23" s="1"/>
  <c r="J163" i="23"/>
  <c r="P163" i="23"/>
  <c r="R163" i="23" s="1"/>
  <c r="L10" i="23"/>
  <c r="M10" i="23"/>
  <c r="N10" i="23"/>
  <c r="O10" i="23"/>
  <c r="Q10" i="23" s="1"/>
  <c r="L20" i="23"/>
  <c r="M20" i="23"/>
  <c r="N20" i="23"/>
  <c r="O20" i="23"/>
  <c r="Q20" i="23" s="1"/>
  <c r="L39" i="23"/>
  <c r="M39" i="23"/>
  <c r="N39" i="23"/>
  <c r="O39" i="23"/>
  <c r="Q39" i="23" s="1"/>
  <c r="J57" i="23"/>
  <c r="P57" i="23"/>
  <c r="N70" i="23"/>
  <c r="O70" i="23"/>
  <c r="Q70" i="23" s="1"/>
  <c r="L70" i="23"/>
  <c r="M70" i="23"/>
  <c r="L74" i="23"/>
  <c r="M74" i="23"/>
  <c r="N74" i="23"/>
  <c r="O74" i="23"/>
  <c r="Q74" i="23" s="1"/>
  <c r="J87" i="23"/>
  <c r="P87" i="23"/>
  <c r="R87" i="23" s="1"/>
  <c r="J100" i="23"/>
  <c r="P100" i="23"/>
  <c r="R100" i="23" s="1"/>
  <c r="J111" i="23"/>
  <c r="P111" i="23"/>
  <c r="R111" i="23" s="1"/>
  <c r="J120" i="23"/>
  <c r="P120" i="23"/>
  <c r="R120" i="23" s="1"/>
  <c r="J125" i="23"/>
  <c r="P125" i="23"/>
  <c r="R125" i="23" s="1"/>
  <c r="J134" i="23"/>
  <c r="P134" i="23"/>
  <c r="R134" i="23" s="1"/>
  <c r="J159" i="23"/>
  <c r="P159" i="23"/>
  <c r="J168" i="23"/>
  <c r="P168" i="23"/>
  <c r="J48" i="23"/>
  <c r="P48" i="23"/>
  <c r="R48" i="23" s="1"/>
  <c r="L57" i="23"/>
  <c r="M57" i="23"/>
  <c r="N57" i="23"/>
  <c r="O57" i="23"/>
  <c r="Q57" i="23" s="1"/>
  <c r="J66" i="23"/>
  <c r="P66" i="23"/>
  <c r="R66" i="23" s="1"/>
  <c r="J83" i="23"/>
  <c r="P83" i="23"/>
  <c r="R83" i="23" s="1"/>
  <c r="J130" i="23"/>
  <c r="P130" i="23"/>
  <c r="R130" i="23" s="1"/>
  <c r="J145" i="23"/>
  <c r="P145" i="23"/>
  <c r="R145" i="23" s="1"/>
  <c r="J150" i="23"/>
  <c r="P150" i="23"/>
  <c r="R150" i="23" s="1"/>
  <c r="N159" i="23"/>
  <c r="O159" i="23"/>
  <c r="Q159" i="23" s="1"/>
  <c r="L159" i="23"/>
  <c r="M159" i="23"/>
  <c r="L168" i="23"/>
  <c r="M168" i="23"/>
  <c r="N168" i="23"/>
  <c r="O168" i="23"/>
  <c r="Q168" i="23" s="1"/>
  <c r="R19" i="23" l="1"/>
  <c r="R56" i="23"/>
  <c r="R38" i="23"/>
  <c r="R67" i="23"/>
  <c r="R131" i="23"/>
  <c r="R34" i="23"/>
  <c r="R39" i="23"/>
  <c r="R72" i="23"/>
  <c r="R10" i="23"/>
  <c r="R88" i="23"/>
  <c r="R75" i="23"/>
  <c r="R21" i="23"/>
  <c r="R98" i="23"/>
  <c r="R80" i="23"/>
  <c r="R144" i="23"/>
  <c r="R32" i="23"/>
  <c r="R168" i="23"/>
  <c r="R143" i="23"/>
  <c r="R27" i="23"/>
  <c r="R139" i="23"/>
  <c r="R62" i="23"/>
  <c r="R70" i="23"/>
  <c r="R57" i="23"/>
  <c r="R115" i="23"/>
  <c r="R86" i="23"/>
  <c r="R42" i="23"/>
  <c r="R76" i="23"/>
  <c r="R159" i="23"/>
  <c r="R40" i="23"/>
  <c r="R46" i="23"/>
  <c r="R68" i="23"/>
  <c r="R73" i="23"/>
  <c r="R20" i="23"/>
  <c r="R26" i="23"/>
  <c r="R41" i="23"/>
  <c r="R155" i="23"/>
  <c r="R154" i="23"/>
  <c r="R15" i="23"/>
  <c r="R132" i="23"/>
  <c r="Q170" i="23"/>
  <c r="C10" i="9" s="1"/>
  <c r="P170" i="23"/>
  <c r="C9" i="9" s="1"/>
  <c r="R6" i="23"/>
  <c r="R44" i="23"/>
  <c r="R114" i="23"/>
  <c r="R85" i="23"/>
  <c r="R74" i="23"/>
  <c r="R99" i="23"/>
  <c r="O44" i="13"/>
  <c r="R170" i="23" l="1"/>
  <c r="C7" i="9" s="1"/>
  <c r="C12" i="9"/>
  <c r="C11" i="9"/>
  <c r="C8" i="9"/>
  <c r="O58" i="13"/>
  <c r="O55" i="13"/>
  <c r="O75" i="13"/>
  <c r="O88" i="13"/>
  <c r="O70" i="13"/>
  <c r="O16" i="13"/>
  <c r="O13" i="13"/>
  <c r="O51" i="13"/>
  <c r="O63" i="13"/>
  <c r="O9" i="13"/>
  <c r="O11" i="13"/>
  <c r="O57" i="13"/>
  <c r="O30" i="13"/>
  <c r="O87" i="13"/>
  <c r="O20" i="13"/>
  <c r="O34" i="13"/>
  <c r="O45" i="13"/>
  <c r="O90" i="13"/>
  <c r="O67" i="13"/>
  <c r="O41" i="13"/>
  <c r="O26" i="13"/>
  <c r="O27" i="13"/>
  <c r="O43" i="13"/>
  <c r="O65" i="13"/>
  <c r="O61" i="13"/>
  <c r="O85" i="13"/>
  <c r="O50" i="13"/>
  <c r="O23" i="13"/>
  <c r="O47" i="13"/>
  <c r="O8" i="13"/>
  <c r="O80" i="13"/>
  <c r="O56" i="13"/>
  <c r="O7" i="13"/>
  <c r="O64" i="13"/>
  <c r="O91" i="13"/>
  <c r="O40" i="13"/>
  <c r="O31" i="13"/>
  <c r="O68" i="13"/>
  <c r="O15" i="13"/>
  <c r="O24" i="13"/>
  <c r="O72" i="13"/>
  <c r="O19" i="13"/>
  <c r="O84" i="13"/>
  <c r="O78" i="13"/>
  <c r="O29" i="13"/>
  <c r="O37" i="13"/>
  <c r="O12" i="13"/>
  <c r="O48" i="13"/>
  <c r="O39" i="13"/>
  <c r="O53" i="13"/>
  <c r="O25" i="13"/>
  <c r="O77" i="13"/>
  <c r="O38" i="13"/>
  <c r="O28" i="13"/>
  <c r="O54" i="13"/>
  <c r="O49" i="13"/>
  <c r="O22" i="13"/>
  <c r="O21" i="13"/>
  <c r="O82" i="13"/>
  <c r="O59" i="13"/>
  <c r="O69" i="13"/>
  <c r="O35" i="13"/>
  <c r="O32" i="13"/>
  <c r="O83" i="13"/>
  <c r="O73" i="13"/>
  <c r="O60" i="13"/>
  <c r="O71" i="13"/>
  <c r="O18" i="13"/>
  <c r="O36" i="13"/>
  <c r="O14" i="13"/>
  <c r="O10" i="13"/>
  <c r="O81" i="13"/>
  <c r="O52" i="13"/>
  <c r="O66" i="13"/>
  <c r="O76" i="13"/>
  <c r="O33" i="13"/>
  <c r="O74" i="13"/>
  <c r="O42" i="13"/>
  <c r="O86" i="13"/>
  <c r="O79" i="13"/>
  <c r="O89" i="13"/>
  <c r="O46" i="13"/>
  <c r="O17" i="13"/>
  <c r="O62" i="13"/>
  <c r="D27" i="13" l="1"/>
  <c r="E27" i="13"/>
  <c r="F27" i="13"/>
  <c r="D19" i="13"/>
  <c r="E19" i="13"/>
  <c r="F19" i="13"/>
  <c r="D20" i="13"/>
  <c r="E20" i="13"/>
  <c r="F20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F18" i="13"/>
  <c r="E18" i="13"/>
  <c r="D18" i="13" l="1"/>
  <c r="G92" i="13" l="1"/>
  <c r="AG65" i="8" l="1"/>
  <c r="AF59" i="8"/>
  <c r="AG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E58" i="8"/>
  <c r="AF57" i="8"/>
  <c r="AF56" i="8"/>
  <c r="AF58" i="8" s="1"/>
  <c r="AG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E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55" i="8" s="1"/>
  <c r="O6" i="13"/>
  <c r="C6" i="9" l="1"/>
  <c r="C13" i="9" l="1"/>
</calcChain>
</file>

<file path=xl/sharedStrings.xml><?xml version="1.0" encoding="utf-8"?>
<sst xmlns="http://schemas.openxmlformats.org/spreadsheetml/2006/main" count="2936" uniqueCount="634">
  <si>
    <t>誘導灯</t>
    <rPh sb="0" eb="2">
      <t>ユウドウ</t>
    </rPh>
    <rPh sb="2" eb="3">
      <t>トウ</t>
    </rPh>
    <phoneticPr fontId="3"/>
  </si>
  <si>
    <t>年間 削減効果(円)</t>
  </si>
  <si>
    <t>既設照明</t>
    <rPh sb="0" eb="4">
      <t>キセツショウメイ</t>
    </rPh>
    <phoneticPr fontId="2"/>
  </si>
  <si>
    <t>器具仕様</t>
    <rPh sb="0" eb="2">
      <t>キグ</t>
    </rPh>
    <rPh sb="2" eb="4">
      <t>シヨウ</t>
    </rPh>
    <phoneticPr fontId="2"/>
  </si>
  <si>
    <t>メーカー名</t>
    <rPh sb="4" eb="5">
      <t>メイ</t>
    </rPh>
    <phoneticPr fontId="2"/>
  </si>
  <si>
    <t>光束(lm)</t>
    <rPh sb="0" eb="2">
      <t>ヒカリタバ</t>
    </rPh>
    <phoneticPr fontId="2"/>
  </si>
  <si>
    <t>消費電力(W)</t>
    <rPh sb="0" eb="2">
      <t>ショウヒ</t>
    </rPh>
    <rPh sb="2" eb="4">
      <t>デンリョク</t>
    </rPh>
    <phoneticPr fontId="2"/>
  </si>
  <si>
    <t>会議室</t>
    <rPh sb="0" eb="3">
      <t>カイギシツ</t>
    </rPh>
    <phoneticPr fontId="3"/>
  </si>
  <si>
    <t>倉庫</t>
    <rPh sb="0" eb="2">
      <t>ソウコ</t>
    </rPh>
    <phoneticPr fontId="3"/>
  </si>
  <si>
    <t>既存照明①</t>
    <rPh sb="0" eb="2">
      <t>キゾン</t>
    </rPh>
    <rPh sb="2" eb="4">
      <t>ショウメイ</t>
    </rPh>
    <phoneticPr fontId="2"/>
  </si>
  <si>
    <t>LED照明②</t>
    <rPh sb="3" eb="5">
      <t>ショウメイ</t>
    </rPh>
    <phoneticPr fontId="2"/>
  </si>
  <si>
    <t>差額(① - ②)</t>
    <rPh sb="0" eb="2">
      <t>サガク</t>
    </rPh>
    <phoneticPr fontId="3"/>
  </si>
  <si>
    <t>器具台数</t>
    <rPh sb="0" eb="2">
      <t>キグ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</si>
  <si>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</si>
  <si>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</si>
  <si>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</si>
  <si>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</si>
  <si>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</si>
  <si>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</si>
  <si>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</si>
  <si>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</si>
  <si>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</si>
  <si>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</si>
  <si>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</si>
  <si>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入札金額内訳書</t>
  </si>
  <si>
    <t>名古屋市東区東新町１番地</t>
    <phoneticPr fontId="11"/>
  </si>
  <si>
    <t>件名：長浜市内の学校園及び学校給食センターで使用する電気</t>
    <phoneticPr fontId="11"/>
  </si>
  <si>
    <t>中部電力ミライズ株式会社</t>
  </si>
  <si>
    <t>（税込）</t>
  </si>
  <si>
    <t>施設名</t>
  </si>
  <si>
    <t>基本料金</t>
  </si>
  <si>
    <t>電力料金単価</t>
  </si>
  <si>
    <t>契約電力 (ｋＷ)</t>
    <phoneticPr fontId="11"/>
  </si>
  <si>
    <r>
      <rPr>
        <sz val="10"/>
        <rFont val="游ゴシック"/>
        <family val="3"/>
        <charset val="128"/>
        <scheme val="minor"/>
      </rPr>
      <t>力率
(%)</t>
    </r>
  </si>
  <si>
    <t>予定使用電力量 (kＷh)</t>
  </si>
  <si>
    <t>電気料金（各月）</t>
    <rPh sb="0" eb="1">
      <t>エン</t>
    </rPh>
    <phoneticPr fontId="11"/>
  </si>
  <si>
    <t>年度合計（円）</t>
    <rPh sb="0" eb="2">
      <t>ネンド</t>
    </rPh>
    <rPh sb="2" eb="4">
      <t>ゴウケイ</t>
    </rPh>
    <rPh sb="5" eb="6">
      <t>エン</t>
    </rPh>
    <phoneticPr fontId="11"/>
  </si>
  <si>
    <t>期間合計（円）</t>
    <rPh sb="0" eb="2">
      <t>キカン</t>
    </rPh>
    <phoneticPr fontId="11"/>
  </si>
  <si>
    <t>夏季</t>
  </si>
  <si>
    <t>その他季</t>
  </si>
  <si>
    <r>
      <rPr>
        <sz val="10"/>
        <rFont val="游ゴシック"/>
        <family val="3"/>
        <charset val="128"/>
        <scheme val="minor"/>
      </rPr>
      <t>単価
(円/ｋＷ)</t>
    </r>
  </si>
  <si>
    <r>
      <rPr>
        <sz val="10"/>
        <rFont val="游ゴシック"/>
        <family val="3"/>
        <charset val="128"/>
        <scheme val="minor"/>
      </rPr>
      <t>単価
(円/ｋＷh)</t>
    </r>
  </si>
  <si>
    <t>4月</t>
  </si>
  <si>
    <t>計</t>
  </si>
  <si>
    <t>長浜小学校</t>
  </si>
  <si>
    <t>長浜北小学校</t>
  </si>
  <si>
    <t>神照小学校</t>
  </si>
  <si>
    <t>南郷里小学校</t>
  </si>
  <si>
    <t>北郷里小学校</t>
  </si>
  <si>
    <t>長浜南小学校</t>
  </si>
  <si>
    <t>旧上草野小学校</t>
  </si>
  <si>
    <t>湯田小学校</t>
  </si>
  <si>
    <t>浅井小学校</t>
  </si>
  <si>
    <t>びわ南小学校</t>
  </si>
  <si>
    <t>びわ北小学校</t>
  </si>
  <si>
    <r>
      <rPr>
        <sz val="9"/>
        <rFont val="游ゴシック"/>
        <family val="3"/>
        <charset val="128"/>
        <scheme val="minor"/>
      </rPr>
      <t>虎姫学園
（旧虎姫小学校）</t>
    </r>
  </si>
  <si>
    <t>朝日小学校</t>
  </si>
  <si>
    <t>速水小学校</t>
  </si>
  <si>
    <t>小谷小学校</t>
  </si>
  <si>
    <t>富永小学校</t>
  </si>
  <si>
    <t>高月小学校</t>
  </si>
  <si>
    <t>古保利小学校</t>
  </si>
  <si>
    <t>七郷小学校</t>
  </si>
  <si>
    <t>旧杉野小中学校</t>
  </si>
  <si>
    <t>高時小学校</t>
  </si>
  <si>
    <t>木之本小学校</t>
  </si>
  <si>
    <r>
      <rPr>
        <sz val="9"/>
        <rFont val="游ゴシック"/>
        <family val="3"/>
        <charset val="128"/>
        <scheme val="minor"/>
      </rPr>
      <t>余呉小中学
（旧余呉小学校）</t>
    </r>
  </si>
  <si>
    <t>塩津小学校</t>
  </si>
  <si>
    <t>永原小学校</t>
  </si>
  <si>
    <t>西中学校</t>
  </si>
  <si>
    <t>北中学校</t>
  </si>
  <si>
    <t>東中学校</t>
  </si>
  <si>
    <t>南中学校</t>
  </si>
  <si>
    <t>浅井中学校</t>
  </si>
  <si>
    <t>びわ中学校</t>
  </si>
  <si>
    <r>
      <rPr>
        <sz val="9"/>
        <rFont val="游ゴシック"/>
        <family val="3"/>
        <charset val="128"/>
        <scheme val="minor"/>
      </rPr>
      <t>虎姫学園
（旧虎姫中学校）</t>
    </r>
  </si>
  <si>
    <t>湖北中学校</t>
  </si>
  <si>
    <t>高月中学校</t>
  </si>
  <si>
    <t>木之本中学校</t>
  </si>
  <si>
    <t>旧鏡岡中学校</t>
  </si>
  <si>
    <t>西浅井中学校</t>
  </si>
  <si>
    <t>神照幼稚園</t>
  </si>
  <si>
    <t>北保育園</t>
  </si>
  <si>
    <t>六荘認定こども園</t>
  </si>
  <si>
    <r>
      <rPr>
        <sz val="9"/>
        <rFont val="游ゴシック"/>
        <family val="3"/>
        <charset val="128"/>
        <scheme val="minor"/>
      </rPr>
      <t>あざい認定こども園
（旧浅井保育園）</t>
    </r>
  </si>
  <si>
    <r>
      <rPr>
        <sz val="9"/>
        <rFont val="游ゴシック"/>
        <family val="3"/>
        <charset val="128"/>
        <scheme val="minor"/>
      </rPr>
      <t>あざい認定こども園
（旧あざい幼稚園）</t>
    </r>
  </si>
  <si>
    <t>びわ認定こども園</t>
  </si>
  <si>
    <t>とらひめ認定こども園</t>
  </si>
  <si>
    <t>たかつき認定こども園</t>
  </si>
  <si>
    <t>きのもと認定こども園</t>
  </si>
  <si>
    <t>にしあざい認定こども園</t>
  </si>
  <si>
    <t>年 計 （教育総務課分）</t>
    <rPh sb="0" eb="1">
      <t>ネン</t>
    </rPh>
    <rPh sb="2" eb="3">
      <t>ケイ</t>
    </rPh>
    <rPh sb="5" eb="10">
      <t>キョウイクソウムカ</t>
    </rPh>
    <rPh sb="10" eb="11">
      <t>ブン</t>
    </rPh>
    <phoneticPr fontId="11"/>
  </si>
  <si>
    <t>長浜南部学校給食センター</t>
  </si>
  <si>
    <t>長浜北部学校給食センター</t>
  </si>
  <si>
    <t>年 計 （給食センター分）</t>
    <rPh sb="0" eb="1">
      <t>ネン</t>
    </rPh>
    <rPh sb="2" eb="3">
      <t>ケイ</t>
    </rPh>
    <rPh sb="5" eb="7">
      <t>キュウショク</t>
    </rPh>
    <rPh sb="11" eb="12">
      <t>ブン</t>
    </rPh>
    <phoneticPr fontId="11"/>
  </si>
  <si>
    <t>年  計（全体）</t>
    <rPh sb="5" eb="7">
      <t>ゼンタイ</t>
    </rPh>
    <phoneticPr fontId="11"/>
  </si>
  <si>
    <t>内消費税</t>
  </si>
  <si>
    <t>金額（税抜）</t>
  </si>
  <si>
    <t>消費税</t>
  </si>
  <si>
    <t>契約電気料金単価（円/kWh）</t>
    <rPh sb="0" eb="2">
      <t>ケイヤク</t>
    </rPh>
    <rPh sb="2" eb="4">
      <t>デンキ</t>
    </rPh>
    <rPh sb="4" eb="6">
      <t>リョウキン</t>
    </rPh>
    <rPh sb="6" eb="8">
      <t>タンカ</t>
    </rPh>
    <rPh sb="9" eb="10">
      <t>エン</t>
    </rPh>
    <phoneticPr fontId="3"/>
  </si>
  <si>
    <t>円</t>
    <rPh sb="0" eb="1">
      <t>エン</t>
    </rPh>
    <phoneticPr fontId="3"/>
  </si>
  <si>
    <t>GJ/年</t>
    <rPh sb="3" eb="4">
      <t>ネン</t>
    </rPh>
    <phoneticPr fontId="3"/>
  </si>
  <si>
    <t>t/年</t>
    <rPh sb="2" eb="3">
      <t>ネン</t>
    </rPh>
    <phoneticPr fontId="3"/>
  </si>
  <si>
    <t>電気料金年間削減予定額</t>
    <rPh sb="0" eb="2">
      <t>デンキ</t>
    </rPh>
    <rPh sb="2" eb="4">
      <t>リョウキン</t>
    </rPh>
    <rPh sb="4" eb="6">
      <t>ネンカン</t>
    </rPh>
    <rPh sb="6" eb="8">
      <t>サクゲン</t>
    </rPh>
    <rPh sb="8" eb="10">
      <t>ヨテイ</t>
    </rPh>
    <rPh sb="10" eb="11">
      <t>ガク</t>
    </rPh>
    <phoneticPr fontId="3"/>
  </si>
  <si>
    <t>年</t>
    <rPh sb="0" eb="1">
      <t>ネン</t>
    </rPh>
    <phoneticPr fontId="3"/>
  </si>
  <si>
    <t>事業効果算出表</t>
    <rPh sb="0" eb="2">
      <t>ジギョウ</t>
    </rPh>
    <rPh sb="2" eb="4">
      <t>コウカ</t>
    </rPh>
    <rPh sb="4" eb="6">
      <t>サンシュツ</t>
    </rPh>
    <rPh sb="6" eb="7">
      <t>ヒョウ</t>
    </rPh>
    <phoneticPr fontId="3"/>
  </si>
  <si>
    <t>％</t>
    <phoneticPr fontId="3"/>
  </si>
  <si>
    <t>事業費回収年</t>
    <rPh sb="0" eb="3">
      <t>ジギョウヒ</t>
    </rPh>
    <rPh sb="3" eb="5">
      <t>カイシュウ</t>
    </rPh>
    <rPh sb="5" eb="6">
      <t>ネン</t>
    </rPh>
    <phoneticPr fontId="3"/>
  </si>
  <si>
    <t>品番</t>
    <rPh sb="0" eb="2">
      <t>ヒンバン</t>
    </rPh>
    <phoneticPr fontId="2"/>
  </si>
  <si>
    <t>直付型</t>
    <rPh sb="0" eb="2">
      <t>ジカヅ</t>
    </rPh>
    <rPh sb="2" eb="3">
      <t>カタ</t>
    </rPh>
    <phoneticPr fontId="3"/>
  </si>
  <si>
    <t>外灯</t>
    <rPh sb="0" eb="2">
      <t>ガイトウ</t>
    </rPh>
    <phoneticPr fontId="3"/>
  </si>
  <si>
    <t>計</t>
    <rPh sb="0" eb="1">
      <t>ケイ</t>
    </rPh>
    <phoneticPr fontId="3"/>
  </si>
  <si>
    <t>照明器具代</t>
    <rPh sb="0" eb="2">
      <t>ショウメイ</t>
    </rPh>
    <rPh sb="2" eb="4">
      <t>キグ</t>
    </rPh>
    <rPh sb="4" eb="5">
      <t>ダイ</t>
    </rPh>
    <phoneticPr fontId="3"/>
  </si>
  <si>
    <t>取付費</t>
    <rPh sb="0" eb="3">
      <t>トリツケヒ</t>
    </rPh>
    <phoneticPr fontId="3"/>
  </si>
  <si>
    <t>撤去処分費</t>
    <rPh sb="0" eb="2">
      <t>テッキョ</t>
    </rPh>
    <rPh sb="2" eb="4">
      <t>ショブン</t>
    </rPh>
    <rPh sb="4" eb="5">
      <t>ヒ</t>
    </rPh>
    <phoneticPr fontId="3"/>
  </si>
  <si>
    <t>工事費</t>
    <rPh sb="0" eb="2">
      <t>コウジ</t>
    </rPh>
    <rPh sb="2" eb="3">
      <t>ヒ</t>
    </rPh>
    <phoneticPr fontId="3"/>
  </si>
  <si>
    <t>事業費</t>
    <rPh sb="0" eb="3">
      <t>ジギョウヒ</t>
    </rPh>
    <phoneticPr fontId="3"/>
  </si>
  <si>
    <t>直接工事費</t>
    <rPh sb="0" eb="2">
      <t>チョクセツ</t>
    </rPh>
    <rPh sb="2" eb="5">
      <t>コウジヒ</t>
    </rPh>
    <phoneticPr fontId="3"/>
  </si>
  <si>
    <t>現地調査費</t>
    <rPh sb="0" eb="2">
      <t>ゲンチ</t>
    </rPh>
    <rPh sb="2" eb="4">
      <t>チョウサ</t>
    </rPh>
    <rPh sb="4" eb="5">
      <t>ヒ</t>
    </rPh>
    <phoneticPr fontId="3"/>
  </si>
  <si>
    <t>詳細設計費</t>
    <rPh sb="0" eb="2">
      <t>ショウサイ</t>
    </rPh>
    <rPh sb="2" eb="4">
      <t>セッケイ</t>
    </rPh>
    <rPh sb="4" eb="5">
      <t>ヒ</t>
    </rPh>
    <phoneticPr fontId="3"/>
  </si>
  <si>
    <t>その他経費</t>
    <rPh sb="2" eb="3">
      <t>タ</t>
    </rPh>
    <rPh sb="3" eb="5">
      <t>ケイヒ</t>
    </rPh>
    <phoneticPr fontId="3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</si>
  <si>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</si>
  <si>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総計</t>
    <rPh sb="0" eb="2">
      <t>ソウケイ</t>
    </rPh>
    <phoneticPr fontId="3"/>
  </si>
  <si>
    <t>一般管理費</t>
    <rPh sb="0" eb="5">
      <t>イッパンカンリヒ</t>
    </rPh>
    <phoneticPr fontId="3"/>
  </si>
  <si>
    <t>現場管理費</t>
    <rPh sb="0" eb="2">
      <t>ゲンバ</t>
    </rPh>
    <rPh sb="2" eb="5">
      <t>カンリヒ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</si>
  <si>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</si>
  <si>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（様式第12号）</t>
    <rPh sb="1" eb="3">
      <t>ヨウシキ</t>
    </rPh>
    <rPh sb="3" eb="4">
      <t>ダイ</t>
    </rPh>
    <rPh sb="6" eb="7">
      <t>ゴウ</t>
    </rPh>
    <phoneticPr fontId="3"/>
  </si>
  <si>
    <t>kWh</t>
    <phoneticPr fontId="3"/>
  </si>
  <si>
    <t>既設照明電気使用量</t>
    <rPh sb="0" eb="2">
      <t>キセツ</t>
    </rPh>
    <rPh sb="2" eb="4">
      <t>ショウメイ</t>
    </rPh>
    <rPh sb="4" eb="6">
      <t>デンキ</t>
    </rPh>
    <rPh sb="6" eb="9">
      <t>シヨウリョウ</t>
    </rPh>
    <phoneticPr fontId="3"/>
  </si>
  <si>
    <t>LED化後照明電気使用量</t>
    <rPh sb="3" eb="4">
      <t>カ</t>
    </rPh>
    <rPh sb="4" eb="5">
      <t>ゴ</t>
    </rPh>
    <rPh sb="5" eb="7">
      <t>ショウメイ</t>
    </rPh>
    <rPh sb="7" eb="9">
      <t>デンキ</t>
    </rPh>
    <rPh sb="9" eb="12">
      <t>シヨウリョウ</t>
    </rPh>
    <phoneticPr fontId="3"/>
  </si>
  <si>
    <t>※事業費、電気料金年間削減予定額については税抜とする</t>
    <rPh sb="1" eb="4">
      <t>ジギョウヒ</t>
    </rPh>
    <rPh sb="5" eb="7">
      <t>デンキ</t>
    </rPh>
    <rPh sb="7" eb="9">
      <t>リョウキン</t>
    </rPh>
    <rPh sb="9" eb="11">
      <t>ネンカン</t>
    </rPh>
    <rPh sb="11" eb="13">
      <t>サクゲン</t>
    </rPh>
    <rPh sb="13" eb="15">
      <t>ヨテイ</t>
    </rPh>
    <rPh sb="15" eb="16">
      <t>ガク</t>
    </rPh>
    <rPh sb="21" eb="22">
      <t>ゼイ</t>
    </rPh>
    <rPh sb="22" eb="23">
      <t>ヌ</t>
    </rPh>
    <phoneticPr fontId="3"/>
  </si>
  <si>
    <t>円/年</t>
    <rPh sb="0" eb="1">
      <t>エン</t>
    </rPh>
    <rPh sb="2" eb="3">
      <t>ネン</t>
    </rPh>
    <phoneticPr fontId="3"/>
  </si>
  <si>
    <t>省エネルギー削減率</t>
  </si>
  <si>
    <t>省エネ効果</t>
    <rPh sb="0" eb="1">
      <t>ショウ</t>
    </rPh>
    <rPh sb="3" eb="5">
      <t>コウカ</t>
    </rPh>
    <phoneticPr fontId="3"/>
  </si>
  <si>
    <t>（様式第10号）　事業費及び積算根拠資料</t>
    <rPh sb="9" eb="12">
      <t>ジギョウヒ</t>
    </rPh>
    <rPh sb="12" eb="13">
      <t>オヨ</t>
    </rPh>
    <rPh sb="14" eb="16">
      <t>セキサン</t>
    </rPh>
    <rPh sb="16" eb="18">
      <t>コンキョ</t>
    </rPh>
    <rPh sb="18" eb="20">
      <t>シリョウ</t>
    </rPh>
    <phoneticPr fontId="3"/>
  </si>
  <si>
    <t>屋外</t>
    <rPh sb="0" eb="2">
      <t>オクガイ</t>
    </rPh>
    <phoneticPr fontId="3"/>
  </si>
  <si>
    <t>教室名</t>
    <rPh sb="0" eb="2">
      <t>キョウシツ</t>
    </rPh>
    <rPh sb="2" eb="3">
      <t>メイ</t>
    </rPh>
    <phoneticPr fontId="3"/>
  </si>
  <si>
    <t>図面番号</t>
    <rPh sb="0" eb="2">
      <t>ズメン</t>
    </rPh>
    <rPh sb="2" eb="4">
      <t>バンゴウ</t>
    </rPh>
    <phoneticPr fontId="3"/>
  </si>
  <si>
    <t>仕様</t>
    <rPh sb="0" eb="2">
      <t>シヨウ</t>
    </rPh>
    <phoneticPr fontId="3"/>
  </si>
  <si>
    <t>台数</t>
    <rPh sb="0" eb="2">
      <t>ダイスウ</t>
    </rPh>
    <phoneticPr fontId="3"/>
  </si>
  <si>
    <t>灯数</t>
    <rPh sb="0" eb="2">
      <t>トウスウ</t>
    </rPh>
    <phoneticPr fontId="3"/>
  </si>
  <si>
    <t>取付方法</t>
    <rPh sb="0" eb="2">
      <t>トリツケ</t>
    </rPh>
    <rPh sb="2" eb="4">
      <t>ホウホウ</t>
    </rPh>
    <phoneticPr fontId="3"/>
  </si>
  <si>
    <t>備考</t>
    <rPh sb="0" eb="2">
      <t>ビコウ</t>
    </rPh>
    <phoneticPr fontId="3"/>
  </si>
  <si>
    <t>1F</t>
    <phoneticPr fontId="3"/>
  </si>
  <si>
    <t>昇降口</t>
    <rPh sb="0" eb="3">
      <t>ショウコウグチ</t>
    </rPh>
    <phoneticPr fontId="3"/>
  </si>
  <si>
    <t>校長室</t>
    <rPh sb="0" eb="3">
      <t>コウチョウシツ</t>
    </rPh>
    <phoneticPr fontId="3"/>
  </si>
  <si>
    <t>保健室</t>
    <rPh sb="0" eb="3">
      <t>ホケンシツ</t>
    </rPh>
    <phoneticPr fontId="3"/>
  </si>
  <si>
    <t>放送室</t>
    <rPh sb="0" eb="3">
      <t>ホウソウシツ</t>
    </rPh>
    <phoneticPr fontId="3"/>
  </si>
  <si>
    <t>廊下</t>
    <rPh sb="0" eb="2">
      <t>ロウカ</t>
    </rPh>
    <phoneticPr fontId="3"/>
  </si>
  <si>
    <t>教材室</t>
    <rPh sb="0" eb="2">
      <t>キョウザイ</t>
    </rPh>
    <rPh sb="2" eb="3">
      <t>シツ</t>
    </rPh>
    <phoneticPr fontId="3"/>
  </si>
  <si>
    <t>2F</t>
    <phoneticPr fontId="3"/>
  </si>
  <si>
    <t>3F</t>
    <phoneticPr fontId="3"/>
  </si>
  <si>
    <t>男子更衣室</t>
    <rPh sb="0" eb="2">
      <t>ダンシ</t>
    </rPh>
    <rPh sb="2" eb="5">
      <t>コウイシツ</t>
    </rPh>
    <phoneticPr fontId="3"/>
  </si>
  <si>
    <t>外壁</t>
    <rPh sb="0" eb="2">
      <t>ガイヘキ</t>
    </rPh>
    <phoneticPr fontId="3"/>
  </si>
  <si>
    <t>和室</t>
    <rPh sb="0" eb="2">
      <t>ワシツ</t>
    </rPh>
    <phoneticPr fontId="3"/>
  </si>
  <si>
    <t>玄関ホール</t>
    <rPh sb="0" eb="2">
      <t>ゲンカン</t>
    </rPh>
    <phoneticPr fontId="3"/>
  </si>
  <si>
    <t>渡り廊下</t>
    <rPh sb="0" eb="1">
      <t>ワタ</t>
    </rPh>
    <rPh sb="2" eb="4">
      <t>ロウカ</t>
    </rPh>
    <phoneticPr fontId="3"/>
  </si>
  <si>
    <t>コンピューター室</t>
    <rPh sb="7" eb="8">
      <t>シツ</t>
    </rPh>
    <phoneticPr fontId="3"/>
  </si>
  <si>
    <t>消火ポンプ室</t>
    <rPh sb="0" eb="2">
      <t>ショウカ</t>
    </rPh>
    <rPh sb="5" eb="6">
      <t>シツ</t>
    </rPh>
    <phoneticPr fontId="3"/>
  </si>
  <si>
    <t>教材庫</t>
    <rPh sb="0" eb="2">
      <t>キョウザイ</t>
    </rPh>
    <rPh sb="2" eb="3">
      <t>コ</t>
    </rPh>
    <phoneticPr fontId="3"/>
  </si>
  <si>
    <t>配膳室</t>
    <rPh sb="0" eb="2">
      <t>ハイゼン</t>
    </rPh>
    <rPh sb="2" eb="3">
      <t>シツ</t>
    </rPh>
    <phoneticPr fontId="3"/>
  </si>
  <si>
    <t>新設照明</t>
    <rPh sb="0" eb="2">
      <t>シンセツ</t>
    </rPh>
    <rPh sb="2" eb="4">
      <t>ショウメイ</t>
    </rPh>
    <phoneticPr fontId="3"/>
  </si>
  <si>
    <t>取付方法</t>
    <rPh sb="0" eb="2">
      <t>トリツ</t>
    </rPh>
    <rPh sb="2" eb="4">
      <t>ホウホウ</t>
    </rPh>
    <phoneticPr fontId="3"/>
  </si>
  <si>
    <t>時間</t>
    <rPh sb="0" eb="2">
      <t>ジカン</t>
    </rPh>
    <phoneticPr fontId="3"/>
  </si>
  <si>
    <t>玄関</t>
    <rPh sb="0" eb="2">
      <t>ゲンカン</t>
    </rPh>
    <phoneticPr fontId="3"/>
  </si>
  <si>
    <t>職員室</t>
    <rPh sb="0" eb="3">
      <t>ショクインシツ</t>
    </rPh>
    <phoneticPr fontId="3"/>
  </si>
  <si>
    <t>更衣室</t>
    <rPh sb="0" eb="3">
      <t>コウイシツ</t>
    </rPh>
    <phoneticPr fontId="3"/>
  </si>
  <si>
    <t>美術室</t>
    <rPh sb="0" eb="3">
      <t>ビジュツシツ</t>
    </rPh>
    <phoneticPr fontId="3"/>
  </si>
  <si>
    <t>美術準備室</t>
    <rPh sb="0" eb="2">
      <t>ビジュツ</t>
    </rPh>
    <rPh sb="2" eb="5">
      <t>ジュンビシツ</t>
    </rPh>
    <phoneticPr fontId="3"/>
  </si>
  <si>
    <t>技術室</t>
    <rPh sb="0" eb="3">
      <t>ギジュツシツ</t>
    </rPh>
    <phoneticPr fontId="3"/>
  </si>
  <si>
    <t>女子更衣室</t>
    <rPh sb="0" eb="5">
      <t>ジョシコウイシツ</t>
    </rPh>
    <phoneticPr fontId="3"/>
  </si>
  <si>
    <t>配膳室</t>
    <rPh sb="0" eb="3">
      <t>ハイゼンシツ</t>
    </rPh>
    <phoneticPr fontId="3"/>
  </si>
  <si>
    <t>図書室</t>
    <rPh sb="0" eb="3">
      <t>トショシツ</t>
    </rPh>
    <phoneticPr fontId="3"/>
  </si>
  <si>
    <t>２F</t>
    <phoneticPr fontId="3"/>
  </si>
  <si>
    <t>理科準備室</t>
    <rPh sb="0" eb="5">
      <t>リカジュンビシツ</t>
    </rPh>
    <phoneticPr fontId="3"/>
  </si>
  <si>
    <t>被服室</t>
    <rPh sb="0" eb="3">
      <t>ヒフクシツ</t>
    </rPh>
    <phoneticPr fontId="3"/>
  </si>
  <si>
    <t>音楽室</t>
    <rPh sb="0" eb="3">
      <t>オンガクシツ</t>
    </rPh>
    <phoneticPr fontId="3"/>
  </si>
  <si>
    <t>屋外便所</t>
    <rPh sb="0" eb="4">
      <t>オクガイベンジョ</t>
    </rPh>
    <phoneticPr fontId="3"/>
  </si>
  <si>
    <t>200日/年</t>
    <rPh sb="3" eb="4">
      <t>ニチ</t>
    </rPh>
    <rPh sb="5" eb="6">
      <t>ネン</t>
    </rPh>
    <phoneticPr fontId="3"/>
  </si>
  <si>
    <t>消費電力W/日</t>
    <rPh sb="0" eb="4">
      <t>ショウヒ</t>
    </rPh>
    <rPh sb="6" eb="7">
      <t>ヒ</t>
    </rPh>
    <phoneticPr fontId="3"/>
  </si>
  <si>
    <t>印刷室</t>
    <rPh sb="0" eb="2">
      <t>インサツ</t>
    </rPh>
    <rPh sb="2" eb="3">
      <t>シツ</t>
    </rPh>
    <phoneticPr fontId="3"/>
  </si>
  <si>
    <t>スタジオ</t>
    <phoneticPr fontId="3"/>
  </si>
  <si>
    <t>図工室</t>
    <rPh sb="0" eb="2">
      <t>ズコウ</t>
    </rPh>
    <rPh sb="2" eb="3">
      <t>シツ</t>
    </rPh>
    <phoneticPr fontId="3"/>
  </si>
  <si>
    <t>2階</t>
    <rPh sb="1" eb="2">
      <t>カイ</t>
    </rPh>
    <phoneticPr fontId="3"/>
  </si>
  <si>
    <t>埋込型</t>
    <rPh sb="0" eb="2">
      <t>ウメコミ</t>
    </rPh>
    <rPh sb="2" eb="3">
      <t>カタ</t>
    </rPh>
    <phoneticPr fontId="3"/>
  </si>
  <si>
    <t>スクエア型FHP23形3灯相当器具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</si>
  <si>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スクエア型FHP23形4灯相当器具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</si>
  <si>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スクエア型FHP32形4灯相当器具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</si>
  <si>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スクエア型FHP45形4灯相当器具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</si>
  <si>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丸型ブラケット　防水型</t>
    <rPh sb="0" eb="1">
      <t>マル</t>
    </rPh>
    <rPh sb="1" eb="2">
      <t>カタ</t>
    </rPh>
    <rPh sb="8" eb="11">
      <t>ボウスイガタ</t>
    </rPh>
    <phoneticPr fontId="3"/>
  </si>
  <si>
    <t>蛍光灯Hf32型1灯相当器具　ブラケットライト　防水型</t>
    <rPh sb="0" eb="3">
      <t>ケイコウトウ</t>
    </rPh>
    <rPh sb="7" eb="8">
      <t>ガタ</t>
    </rPh>
    <rPh sb="9" eb="12">
      <t>トウソウトウ</t>
    </rPh>
    <rPh sb="12" eb="14">
      <t>キグ</t>
    </rPh>
    <rPh sb="24" eb="27">
      <t>ボウスイガタ</t>
    </rPh>
    <phoneticPr fontId="3"/>
  </si>
  <si>
    <t>蛍光灯Hf16型1灯相当器具　ブラケットライト　防水型</t>
    <rPh sb="0" eb="3">
      <t>ケイコウトウ</t>
    </rPh>
    <rPh sb="7" eb="8">
      <t>カタ</t>
    </rPh>
    <rPh sb="9" eb="12">
      <t>トウソウトウ</t>
    </rPh>
    <rPh sb="12" eb="14">
      <t>キグ</t>
    </rPh>
    <rPh sb="24" eb="27">
      <t>ボウスイガタ</t>
    </rPh>
    <phoneticPr fontId="3"/>
  </si>
  <si>
    <t>スクエア型FHP32形3灯相当器具　450mm角</t>
    <rPh sb="4" eb="5">
      <t>ガタ</t>
    </rPh>
    <rPh sb="10" eb="11">
      <t>カタ</t>
    </rPh>
    <rPh sb="12" eb="15">
      <t>トウソウトウ</t>
    </rPh>
    <rPh sb="15" eb="17">
      <t>キグ</t>
    </rPh>
    <rPh sb="23" eb="24">
      <t>カク</t>
    </rPh>
    <phoneticPr fontId="3"/>
  </si>
  <si>
    <t>スクエア型FHP45形3灯相当器具　600mm角</t>
    <rPh sb="4" eb="5">
      <t>ガタ</t>
    </rPh>
    <rPh sb="10" eb="11">
      <t>カタ</t>
    </rPh>
    <rPh sb="12" eb="15">
      <t>トウソウトウ</t>
    </rPh>
    <rPh sb="15" eb="17">
      <t>キグ</t>
    </rPh>
    <rPh sb="23" eb="24">
      <t>カク</t>
    </rPh>
    <phoneticPr fontId="3"/>
  </si>
  <si>
    <t>天井直付型・壁直付型・天井直付吊下型 LED誘導灯 片面型・一般型（20分間）　B級 BL形</t>
    <rPh sb="0" eb="2">
      <t>テンジョウ</t>
    </rPh>
    <rPh sb="41" eb="42">
      <t>キュウ</t>
    </rPh>
    <rPh sb="45" eb="46">
      <t>カタ</t>
    </rPh>
    <phoneticPr fontId="3"/>
  </si>
  <si>
    <t>ダウンライトFHT16形1灯相当器具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</si>
  <si>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ダウンライトFHT24形1灯相当器具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</si>
  <si>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ダウンライトFHT32形1灯相当器具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</si>
  <si>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ダウンライトFHT42形1灯相当器具　φ150</t>
    <rPh sb="11" eb="12">
      <t>カタ</t>
    </rPh>
    <rPh sb="13" eb="14">
      <t>トウ</t>
    </rPh>
    <rPh sb="14" eb="18">
      <t>ソウトウキグ</t>
    </rPh>
    <phoneticPr fontId="3"/>
  </si>
  <si>
    <t>ダウンライトFHT16形1灯相当器具　150mm角</t>
    <rPh sb="11" eb="12">
      <t>カタ</t>
    </rPh>
    <rPh sb="13" eb="14">
      <t>トウ</t>
    </rPh>
    <rPh sb="14" eb="18">
      <t>ソウトウキグ</t>
    </rPh>
    <rPh sb="24" eb="25">
      <t>カク</t>
    </rPh>
    <phoneticPr fontId="3"/>
  </si>
  <si>
    <t>ダウンライトFHT32形３灯相当器具　φ</t>
    <rPh sb="11" eb="12">
      <t>カタ</t>
    </rPh>
    <rPh sb="13" eb="14">
      <t>トウ</t>
    </rPh>
    <rPh sb="14" eb="18">
      <t>ソウトウキグ</t>
    </rPh>
    <phoneticPr fontId="3"/>
  </si>
  <si>
    <t>ダウンライトFHT42形３灯相当器具　φ</t>
    <rPh sb="11" eb="12">
      <t>カタ</t>
    </rPh>
    <rPh sb="13" eb="14">
      <t>トウ</t>
    </rPh>
    <rPh sb="14" eb="18">
      <t>ソウトウキグ</t>
    </rPh>
    <phoneticPr fontId="3"/>
  </si>
  <si>
    <t>HID300形相当器具　φ400</t>
    <rPh sb="6" eb="7">
      <t>カタ</t>
    </rPh>
    <rPh sb="7" eb="9">
      <t>ソウトウ</t>
    </rPh>
    <rPh sb="9" eb="11">
      <t>キグ</t>
    </rPh>
    <phoneticPr fontId="3"/>
  </si>
  <si>
    <t>光束(lm)</t>
    <rPh sb="0" eb="2">
      <t>コウソク</t>
    </rPh>
    <phoneticPr fontId="3"/>
  </si>
  <si>
    <t>スクエア型FHP32形4灯相当器具　450mm角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</si>
  <si>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蛍光灯Hf32形1灯相当器具　黒板灯</t>
    <rPh sb="0" eb="3">
      <t>ケイコウトウ</t>
    </rPh>
    <rPh sb="7" eb="8">
      <t>カタ</t>
    </rPh>
    <rPh sb="10" eb="12">
      <t>ソウトウ</t>
    </rPh>
    <rPh sb="15" eb="18">
      <t>コクバントウ</t>
    </rPh>
    <phoneticPr fontId="3"/>
  </si>
  <si>
    <t>スクエア型Hf16形5灯相当器具　660mm角</t>
    <rPh sb="4" eb="5">
      <t>ガタ</t>
    </rPh>
    <rPh sb="9" eb="10">
      <t>カタ</t>
    </rPh>
    <rPh sb="12" eb="14">
      <t>ソウトウ</t>
    </rPh>
    <rPh sb="22" eb="23">
      <t>カク</t>
    </rPh>
    <phoneticPr fontId="3"/>
  </si>
  <si>
    <t>蛍光灯Hf16形1灯相当器具　230mm幅</t>
    <rPh sb="0" eb="3">
      <t>ケイコウトウ</t>
    </rPh>
    <rPh sb="7" eb="8">
      <t>カタ</t>
    </rPh>
    <rPh sb="10" eb="12">
      <t>ソウトウ</t>
    </rPh>
    <rPh sb="20" eb="21">
      <t>ハバ</t>
    </rPh>
    <phoneticPr fontId="3"/>
  </si>
  <si>
    <t>蛍光灯Hf16形2灯相当器具　230mm幅</t>
    <rPh sb="0" eb="3">
      <t>ケイコウトウ</t>
    </rPh>
    <rPh sb="7" eb="8">
      <t>カタ</t>
    </rPh>
    <rPh sb="10" eb="12">
      <t>ソウトウ</t>
    </rPh>
    <phoneticPr fontId="3"/>
  </si>
  <si>
    <t>蛍光灯Hf32形1灯相当器具　230mm幅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</si>
  <si>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蛍光灯Hf32形2灯相当器具　230mm幅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</si>
  <si>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スクエア型Hf16形4灯相当器具　</t>
    <rPh sb="4" eb="5">
      <t>ガタ</t>
    </rPh>
    <rPh sb="9" eb="10">
      <t>カタ</t>
    </rPh>
    <rPh sb="12" eb="14">
      <t>ソウトウ</t>
    </rPh>
    <phoneticPr fontId="3"/>
  </si>
  <si>
    <t>スクエア型Hf32形6灯相当器具　</t>
    <rPh sb="4" eb="5">
      <t>ガタ</t>
    </rPh>
    <rPh sb="9" eb="10">
      <t>カタ</t>
    </rPh>
    <rPh sb="12" eb="14">
      <t>ソウトウ</t>
    </rPh>
    <phoneticPr fontId="3"/>
  </si>
  <si>
    <t>キッチン灯</t>
    <rPh sb="4" eb="5">
      <t>トウ</t>
    </rPh>
    <phoneticPr fontId="3"/>
  </si>
  <si>
    <t>直付型</t>
    <rPh sb="0" eb="2">
      <t>ジカヅ</t>
    </rPh>
    <rPh sb="2" eb="3">
      <t>カタ</t>
    </rPh>
    <phoneticPr fontId="3"/>
  </si>
  <si>
    <t>スクエア型Hf16形3灯相当器具　</t>
    <rPh sb="4" eb="5">
      <t>ガタ</t>
    </rPh>
    <rPh sb="9" eb="10">
      <t>カタ</t>
    </rPh>
    <rPh sb="12" eb="14">
      <t>ソウトウ</t>
    </rPh>
    <phoneticPr fontId="3"/>
  </si>
  <si>
    <t>HID100形相当器具　φ</t>
    <rPh sb="6" eb="7">
      <t>カタ</t>
    </rPh>
    <rPh sb="7" eb="9">
      <t>ソウトウ</t>
    </rPh>
    <rPh sb="9" eb="11">
      <t>キグ</t>
    </rPh>
    <phoneticPr fontId="3"/>
  </si>
  <si>
    <t>蛍光灯Hf16形1灯相当器具　トラフ型</t>
    <rPh sb="0" eb="3">
      <t>ケイコウトウ</t>
    </rPh>
    <rPh sb="7" eb="8">
      <t>カタ</t>
    </rPh>
    <rPh sb="10" eb="12">
      <t>ソウトウ</t>
    </rPh>
    <rPh sb="18" eb="19">
      <t>ガタ</t>
    </rPh>
    <phoneticPr fontId="3"/>
  </si>
  <si>
    <t>蛍光灯Hf32形1灯相当器具　トラフ型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rPh sb="18" eb="19">
      <t>ガタ</t>
    </rPh>
    <phoneticPr fontId="3"/>
  </si>
  <si>
    <t>HID100形相当器具　地中埋込型</t>
    <rPh sb="6" eb="7">
      <t>カタ</t>
    </rPh>
    <rPh sb="7" eb="11">
      <t>ソウトウキグ</t>
    </rPh>
    <rPh sb="12" eb="14">
      <t>チチュウ</t>
    </rPh>
    <rPh sb="14" eb="17">
      <t>ウメコミガタ</t>
    </rPh>
    <phoneticPr fontId="3"/>
  </si>
  <si>
    <t>スクエア型FHP23形2灯相当器具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</si>
  <si>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スクエア型FHP32形2灯相当器具　</t>
    <rPh sb="4" eb="5">
      <t>ガタ</t>
    </rPh>
    <rPh sb="10" eb="11">
      <t>カタ</t>
    </rPh>
    <rPh sb="12" eb="15">
      <t>トウソウトウ</t>
    </rPh>
    <rPh sb="15" eb="17">
      <t>キグ</t>
    </rPh>
    <phoneticPr fontId="3"/>
  </si>
  <si>
    <t>天井埋込型・壁埋込型・天井埋込型 LED誘導灯 片面型・一般型（21分間）　B級 BL形</t>
    <rPh sb="0" eb="2">
      <t>テンジョウ</t>
    </rPh>
    <rPh sb="2" eb="4">
      <t>ウメコミ</t>
    </rPh>
    <rPh sb="7" eb="9">
      <t>ウメコミ</t>
    </rPh>
    <rPh sb="13" eb="15">
      <t>ウメコミ</t>
    </rPh>
    <rPh sb="39" eb="40">
      <t>キュウ</t>
    </rPh>
    <rPh sb="43" eb="44">
      <t>カタ</t>
    </rPh>
    <phoneticPr fontId="3"/>
  </si>
  <si>
    <t>非常照明　30W</t>
    <rPh sb="0" eb="4">
      <t>ヒジョウショウメイ</t>
    </rPh>
    <phoneticPr fontId="3"/>
  </si>
  <si>
    <t>非常照明　13W</t>
    <rPh sb="0" eb="4">
      <t>ヒジョウショウメイ</t>
    </rPh>
    <phoneticPr fontId="3"/>
  </si>
  <si>
    <t>蛍光灯Hf32形3灯相当器具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phoneticPr fontId="3"/>
  </si>
  <si>
    <t>防犯灯FHP45形１灯相当器具</t>
    <rPh sb="0" eb="3">
      <t>ボウハントウ</t>
    </rPh>
    <rPh sb="8" eb="9">
      <t>カタ</t>
    </rPh>
    <rPh sb="10" eb="11">
      <t>トウ</t>
    </rPh>
    <rPh sb="11" eb="15">
      <t>ソウトウキグ</t>
    </rPh>
    <phoneticPr fontId="3"/>
  </si>
  <si>
    <t>外灯 HID100形１灯相当器具</t>
    <rPh sb="0" eb="2">
      <t>ガイトウ</t>
    </rPh>
    <rPh sb="9" eb="10">
      <t>カタ</t>
    </rPh>
    <rPh sb="11" eb="12">
      <t>トウ</t>
    </rPh>
    <rPh sb="12" eb="14">
      <t>ソウトウ</t>
    </rPh>
    <rPh sb="14" eb="16">
      <t>キグ</t>
    </rPh>
    <phoneticPr fontId="3"/>
  </si>
  <si>
    <t>外灯 HID300形１灯相当器具</t>
    <rPh sb="0" eb="2">
      <t>ガイトウ</t>
    </rPh>
    <rPh sb="9" eb="10">
      <t>カタ</t>
    </rPh>
    <rPh sb="11" eb="12">
      <t>トウ</t>
    </rPh>
    <rPh sb="12" eb="14">
      <t>ソウトウ</t>
    </rPh>
    <rPh sb="14" eb="16">
      <t>キグ</t>
    </rPh>
    <phoneticPr fontId="3"/>
  </si>
  <si>
    <t>スクエア型Hf16形5灯相当器具</t>
    <rPh sb="4" eb="5">
      <t>ガタ</t>
    </rPh>
    <rPh sb="9" eb="10">
      <t>カタ</t>
    </rPh>
    <rPh sb="11" eb="14">
      <t>トウソウトウ</t>
    </rPh>
    <rPh sb="14" eb="16">
      <t>キグ</t>
    </rPh>
    <phoneticPr fontId="3"/>
  </si>
  <si>
    <t>更新仕様</t>
    <rPh sb="0" eb="4">
      <t>コウシンシヨウ</t>
    </rPh>
    <phoneticPr fontId="3"/>
  </si>
  <si>
    <t>直付</t>
    <rPh sb="0" eb="2">
      <t>ジカヅ</t>
    </rPh>
    <phoneticPr fontId="3"/>
  </si>
  <si>
    <t>１F</t>
    <phoneticPr fontId="3"/>
  </si>
  <si>
    <t>廊下（７）スロープ</t>
    <rPh sb="0" eb="2">
      <t>ロウカ</t>
    </rPh>
    <phoneticPr fontId="3"/>
  </si>
  <si>
    <t>11-321</t>
  </si>
  <si>
    <t>13-232</t>
  </si>
  <si>
    <t>用具庫（１）</t>
    <rPh sb="0" eb="3">
      <t>ヨウグコ</t>
    </rPh>
    <phoneticPr fontId="3"/>
  </si>
  <si>
    <t>2-321G</t>
  </si>
  <si>
    <t>体育館出入口</t>
    <rPh sb="0" eb="3">
      <t>タイイクカン</t>
    </rPh>
    <rPh sb="3" eb="6">
      <t>デイリグチ</t>
    </rPh>
    <phoneticPr fontId="3"/>
  </si>
  <si>
    <t>22-18W</t>
  </si>
  <si>
    <t>アリーナ前ホール</t>
    <rPh sb="4" eb="5">
      <t>マエ</t>
    </rPh>
    <phoneticPr fontId="3"/>
  </si>
  <si>
    <t>13-323</t>
  </si>
  <si>
    <t>20-100</t>
  </si>
  <si>
    <t>大会議室</t>
    <rPh sb="0" eb="4">
      <t>ダイカイギシツ</t>
    </rPh>
    <phoneticPr fontId="3"/>
  </si>
  <si>
    <t>1-22</t>
  </si>
  <si>
    <t>6-322</t>
  </si>
  <si>
    <t>27-21</t>
  </si>
  <si>
    <t>ステージ</t>
    <phoneticPr fontId="3"/>
  </si>
  <si>
    <t>2-322</t>
  </si>
  <si>
    <t>1-322</t>
  </si>
  <si>
    <t>講師控室</t>
    <rPh sb="0" eb="4">
      <t>コウシヒカエシツ</t>
    </rPh>
    <phoneticPr fontId="3"/>
  </si>
  <si>
    <t>玄関ホール（２）</t>
    <rPh sb="0" eb="2">
      <t>ゲンカン</t>
    </rPh>
    <phoneticPr fontId="3"/>
  </si>
  <si>
    <t>29-21W</t>
  </si>
  <si>
    <t>用務員室</t>
    <rPh sb="0" eb="4">
      <t>ヨウムインシツ</t>
    </rPh>
    <phoneticPr fontId="3"/>
  </si>
  <si>
    <t>1-321</t>
  </si>
  <si>
    <t>18-16</t>
  </si>
  <si>
    <t>24-3427</t>
  </si>
  <si>
    <t>踏込</t>
    <rPh sb="0" eb="1">
      <t>フ</t>
    </rPh>
    <rPh sb="1" eb="2">
      <t>コ</t>
    </rPh>
    <phoneticPr fontId="3"/>
  </si>
  <si>
    <t>14-232</t>
  </si>
  <si>
    <t>3-21</t>
  </si>
  <si>
    <t>14-323</t>
  </si>
  <si>
    <t>31-21</t>
  </si>
  <si>
    <t>7-322</t>
  </si>
  <si>
    <t>7-3223C</t>
  </si>
  <si>
    <t>物入れ</t>
    <rPh sb="0" eb="2">
      <t>モノイ</t>
    </rPh>
    <phoneticPr fontId="3"/>
  </si>
  <si>
    <t>事務・文書保管庫</t>
    <rPh sb="0" eb="2">
      <t>ジム</t>
    </rPh>
    <rPh sb="3" eb="8">
      <t>ブンショホカンコ</t>
    </rPh>
    <phoneticPr fontId="3"/>
  </si>
  <si>
    <t>休憩室</t>
    <rPh sb="0" eb="3">
      <t>キュウケイシツ</t>
    </rPh>
    <phoneticPr fontId="3"/>
  </si>
  <si>
    <t>男子職員更衣室</t>
    <rPh sb="0" eb="7">
      <t>ダンシショクインコウイシツ</t>
    </rPh>
    <phoneticPr fontId="3"/>
  </si>
  <si>
    <t>25-21</t>
  </si>
  <si>
    <t>女子職員更衣室</t>
    <rPh sb="0" eb="4">
      <t>ジョシショクイン</t>
    </rPh>
    <rPh sb="4" eb="7">
      <t>コウイシツ</t>
    </rPh>
    <phoneticPr fontId="3"/>
  </si>
  <si>
    <t>5-322S</t>
  </si>
  <si>
    <t>18-24</t>
  </si>
  <si>
    <t>来客用玄関</t>
    <rPh sb="0" eb="3">
      <t>ライキャクヨウ</t>
    </rPh>
    <rPh sb="3" eb="5">
      <t>ゲンカン</t>
    </rPh>
    <phoneticPr fontId="3"/>
  </si>
  <si>
    <t>ポーチ</t>
    <phoneticPr fontId="3"/>
  </si>
  <si>
    <t>21-24W</t>
  </si>
  <si>
    <t>18-42</t>
  </si>
  <si>
    <t>17-32W</t>
  </si>
  <si>
    <t>1-322S</t>
  </si>
  <si>
    <t>28-60W</t>
  </si>
  <si>
    <t>多目的便所</t>
    <rPh sb="0" eb="5">
      <t>タモクテキベンジョ</t>
    </rPh>
    <phoneticPr fontId="3"/>
  </si>
  <si>
    <t>23-11</t>
  </si>
  <si>
    <t>特別支援教室</t>
    <rPh sb="0" eb="4">
      <t>トクベツシエン</t>
    </rPh>
    <rPh sb="4" eb="6">
      <t>キョウシツ</t>
    </rPh>
    <phoneticPr fontId="3"/>
  </si>
  <si>
    <t>8-321</t>
  </si>
  <si>
    <t>プレイルーム</t>
    <phoneticPr fontId="3"/>
  </si>
  <si>
    <t>5-3222</t>
  </si>
  <si>
    <t>教育相談室</t>
    <rPh sb="0" eb="5">
      <t>キョウイクソウダンシツ</t>
    </rPh>
    <phoneticPr fontId="3"/>
  </si>
  <si>
    <t>5-322</t>
  </si>
  <si>
    <t>廊下（２）</t>
    <rPh sb="0" eb="2">
      <t>ロウカ</t>
    </rPh>
    <phoneticPr fontId="3"/>
  </si>
  <si>
    <t>5-321</t>
  </si>
  <si>
    <t>普通教室・ワークスペース１</t>
    <rPh sb="0" eb="4">
      <t>フツウキョウシツ</t>
    </rPh>
    <phoneticPr fontId="3"/>
  </si>
  <si>
    <t>普通教室・ワークスペース２</t>
    <rPh sb="0" eb="4">
      <t>フツウキョウシツ</t>
    </rPh>
    <phoneticPr fontId="3"/>
  </si>
  <si>
    <t>階段（２）</t>
    <rPh sb="0" eb="2">
      <t>カイダン</t>
    </rPh>
    <phoneticPr fontId="3"/>
  </si>
  <si>
    <t>12-41</t>
  </si>
  <si>
    <t>教材室（１）</t>
    <rPh sb="0" eb="3">
      <t>キョウザイシツ</t>
    </rPh>
    <phoneticPr fontId="3"/>
  </si>
  <si>
    <t>4-321</t>
  </si>
  <si>
    <t>廊下（３）（６）</t>
    <rPh sb="0" eb="2">
      <t>ロウカ</t>
    </rPh>
    <phoneticPr fontId="3"/>
  </si>
  <si>
    <t>女子児童更衣室</t>
    <rPh sb="0" eb="2">
      <t>ジョシ</t>
    </rPh>
    <rPh sb="2" eb="4">
      <t>ジドウ</t>
    </rPh>
    <rPh sb="4" eb="7">
      <t>コウイシツ</t>
    </rPh>
    <phoneticPr fontId="3"/>
  </si>
  <si>
    <t>防災倉庫</t>
    <rPh sb="0" eb="4">
      <t>ボウサイソウコ</t>
    </rPh>
    <phoneticPr fontId="3"/>
  </si>
  <si>
    <t>男子児童更衣室</t>
    <rPh sb="0" eb="4">
      <t>ダンシジドウ</t>
    </rPh>
    <rPh sb="4" eb="7">
      <t>コウイシツ</t>
    </rPh>
    <phoneticPr fontId="3"/>
  </si>
  <si>
    <t>中庭</t>
    <rPh sb="0" eb="2">
      <t>ナカニワ</t>
    </rPh>
    <phoneticPr fontId="3"/>
  </si>
  <si>
    <t>30-40W</t>
  </si>
  <si>
    <t>33-100W</t>
  </si>
  <si>
    <t>35-18W</t>
  </si>
  <si>
    <t>1-321W</t>
  </si>
  <si>
    <t>階段（１）階段下倉庫</t>
    <rPh sb="0" eb="2">
      <t>カイダン</t>
    </rPh>
    <rPh sb="5" eb="7">
      <t>カイダン</t>
    </rPh>
    <rPh sb="7" eb="8">
      <t>シタ</t>
    </rPh>
    <rPh sb="8" eb="10">
      <t>ソウコ</t>
    </rPh>
    <phoneticPr fontId="3"/>
  </si>
  <si>
    <t>ランチスペース</t>
    <phoneticPr fontId="3"/>
  </si>
  <si>
    <t>廊下（１）</t>
    <rPh sb="0" eb="2">
      <t>ロウカ</t>
    </rPh>
    <phoneticPr fontId="3"/>
  </si>
  <si>
    <t>5-162</t>
  </si>
  <si>
    <t>5-321W</t>
  </si>
  <si>
    <t>10-321</t>
  </si>
  <si>
    <t>19-15W</t>
  </si>
  <si>
    <t>21-18W</t>
  </si>
  <si>
    <t>屋外倉庫</t>
    <rPh sb="0" eb="4">
      <t>オクガイソウコ</t>
    </rPh>
    <phoneticPr fontId="3"/>
  </si>
  <si>
    <t>2-321</t>
  </si>
  <si>
    <t>圧力タンク室</t>
    <rPh sb="0" eb="2">
      <t>アツリョク</t>
    </rPh>
    <rPh sb="5" eb="6">
      <t>シツ</t>
    </rPh>
    <phoneticPr fontId="3"/>
  </si>
  <si>
    <t>2-21W</t>
  </si>
  <si>
    <t>34-70W</t>
  </si>
  <si>
    <t>多目的便所（３）</t>
    <rPh sb="0" eb="5">
      <t>タモクテキベンジョ</t>
    </rPh>
    <phoneticPr fontId="3"/>
  </si>
  <si>
    <t>視聴覚室</t>
    <rPh sb="0" eb="4">
      <t>シチョウカクシツ</t>
    </rPh>
    <phoneticPr fontId="3"/>
  </si>
  <si>
    <t>多目的教室（１）</t>
    <rPh sb="0" eb="3">
      <t>タモクテキ</t>
    </rPh>
    <rPh sb="3" eb="5">
      <t>キョウシツ</t>
    </rPh>
    <phoneticPr fontId="3"/>
  </si>
  <si>
    <t>多目的教室（２）</t>
    <rPh sb="0" eb="3">
      <t>タモクテキ</t>
    </rPh>
    <rPh sb="3" eb="5">
      <t>キョウシツ</t>
    </rPh>
    <phoneticPr fontId="3"/>
  </si>
  <si>
    <t>階段（１）</t>
    <rPh sb="0" eb="2">
      <t>カイダン</t>
    </rPh>
    <phoneticPr fontId="3"/>
  </si>
  <si>
    <t>ホール（１）</t>
    <phoneticPr fontId="3"/>
  </si>
  <si>
    <t>15-852</t>
  </si>
  <si>
    <t>配膳室（２）</t>
    <rPh sb="0" eb="3">
      <t>ハイゼンシツ</t>
    </rPh>
    <phoneticPr fontId="3"/>
  </si>
  <si>
    <t>EVホール（２）</t>
    <phoneticPr fontId="3"/>
  </si>
  <si>
    <t>18-32</t>
  </si>
  <si>
    <t>普通教室・ワークスペース（１）</t>
    <rPh sb="0" eb="4">
      <t>フツウキョウシツ</t>
    </rPh>
    <phoneticPr fontId="3"/>
  </si>
  <si>
    <t>普通教室・ワークスペース（２）</t>
    <rPh sb="0" eb="4">
      <t>フツウキョウシツ</t>
    </rPh>
    <phoneticPr fontId="3"/>
  </si>
  <si>
    <t>普通教室・ワークスペース（３）</t>
    <rPh sb="0" eb="4">
      <t>フツウキョウシツ</t>
    </rPh>
    <phoneticPr fontId="3"/>
  </si>
  <si>
    <t>普通教室・ワークスペース（４）</t>
    <rPh sb="0" eb="4">
      <t>フツウキョウシツ</t>
    </rPh>
    <phoneticPr fontId="3"/>
  </si>
  <si>
    <t>普通教室・ワークスペース（５）</t>
    <rPh sb="0" eb="4">
      <t>フツウキョウシツ</t>
    </rPh>
    <phoneticPr fontId="3"/>
  </si>
  <si>
    <t>教材室（２）</t>
    <rPh sb="0" eb="3">
      <t>キョウザイシツ</t>
    </rPh>
    <phoneticPr fontId="3"/>
  </si>
  <si>
    <t>3-321</t>
  </si>
  <si>
    <t>廊下（４）</t>
    <rPh sb="0" eb="2">
      <t>ロウカ</t>
    </rPh>
    <phoneticPr fontId="3"/>
  </si>
  <si>
    <t>パーゴラ</t>
    <phoneticPr fontId="3"/>
  </si>
  <si>
    <t>3-321W</t>
  </si>
  <si>
    <t>木製大階段</t>
    <rPh sb="0" eb="2">
      <t>モクセイ</t>
    </rPh>
    <rPh sb="2" eb="5">
      <t>オオカイダン</t>
    </rPh>
    <phoneticPr fontId="3"/>
  </si>
  <si>
    <t>ステージ上部</t>
    <rPh sb="4" eb="6">
      <t>ジョウブ</t>
    </rPh>
    <phoneticPr fontId="3"/>
  </si>
  <si>
    <t>4-321G</t>
  </si>
  <si>
    <t>図書準備室</t>
    <rPh sb="0" eb="5">
      <t>トショジュンビシツ</t>
    </rPh>
    <phoneticPr fontId="3"/>
  </si>
  <si>
    <t>廊下（５）</t>
    <rPh sb="0" eb="2">
      <t>ロウカ</t>
    </rPh>
    <phoneticPr fontId="3"/>
  </si>
  <si>
    <t>調理・家庭科準備室</t>
    <rPh sb="0" eb="2">
      <t>チョウリ</t>
    </rPh>
    <rPh sb="3" eb="9">
      <t>カテイカジュンビシツ</t>
    </rPh>
    <phoneticPr fontId="3"/>
  </si>
  <si>
    <t>調理実習室・家庭科室</t>
    <rPh sb="0" eb="2">
      <t>チョウリ</t>
    </rPh>
    <rPh sb="2" eb="4">
      <t>ジッシュウ</t>
    </rPh>
    <rPh sb="4" eb="5">
      <t>シツ</t>
    </rPh>
    <rPh sb="6" eb="10">
      <t>カテイカシツ</t>
    </rPh>
    <phoneticPr fontId="3"/>
  </si>
  <si>
    <t>多目的教室（３）</t>
    <rPh sb="0" eb="5">
      <t>タモクテキキョウシツ</t>
    </rPh>
    <phoneticPr fontId="3"/>
  </si>
  <si>
    <t>教材庫（３）</t>
    <rPh sb="0" eb="2">
      <t>キョウザイ</t>
    </rPh>
    <rPh sb="2" eb="3">
      <t>コ</t>
    </rPh>
    <phoneticPr fontId="3"/>
  </si>
  <si>
    <t>ホール（２）</t>
    <phoneticPr fontId="3"/>
  </si>
  <si>
    <t>EVホール（３）</t>
    <phoneticPr fontId="3"/>
  </si>
  <si>
    <t>楽器保管庫</t>
    <rPh sb="0" eb="5">
      <t>ガッキホカンコ</t>
    </rPh>
    <phoneticPr fontId="3"/>
  </si>
  <si>
    <t>音楽室横</t>
    <rPh sb="0" eb="4">
      <t>オンガクシツヨコ</t>
    </rPh>
    <phoneticPr fontId="3"/>
  </si>
  <si>
    <t>理科室</t>
    <rPh sb="0" eb="3">
      <t>リカシツ</t>
    </rPh>
    <phoneticPr fontId="3"/>
  </si>
  <si>
    <t>教材庫（４）</t>
    <rPh sb="0" eb="3">
      <t>キョウザイコ</t>
    </rPh>
    <phoneticPr fontId="3"/>
  </si>
  <si>
    <t>C24w</t>
  </si>
  <si>
    <t>D42</t>
  </si>
  <si>
    <t>売店</t>
    <rPh sb="0" eb="2">
      <t>バイテン</t>
    </rPh>
    <phoneticPr fontId="3"/>
  </si>
  <si>
    <t>A42</t>
  </si>
  <si>
    <t>M18</t>
  </si>
  <si>
    <t>前室</t>
    <rPh sb="0" eb="1">
      <t>ゼン</t>
    </rPh>
    <rPh sb="1" eb="2">
      <t>シツ</t>
    </rPh>
    <phoneticPr fontId="3"/>
  </si>
  <si>
    <t>B41</t>
  </si>
  <si>
    <t>昇降口(西側)</t>
    <rPh sb="0" eb="3">
      <t>ショウコウグチ</t>
    </rPh>
    <rPh sb="4" eb="5">
      <t>ニシ</t>
    </rPh>
    <rPh sb="5" eb="6">
      <t>ガワ</t>
    </rPh>
    <phoneticPr fontId="3"/>
  </si>
  <si>
    <t>昇降口(東側)</t>
    <rPh sb="0" eb="3">
      <t>ショウコウグチ</t>
    </rPh>
    <rPh sb="4" eb="5">
      <t>ヒガシ</t>
    </rPh>
    <rPh sb="5" eb="6">
      <t>ガワ</t>
    </rPh>
    <phoneticPr fontId="3"/>
  </si>
  <si>
    <t>A41</t>
  </si>
  <si>
    <t>K11</t>
  </si>
  <si>
    <t>校務員室</t>
    <rPh sb="0" eb="2">
      <t>コウム</t>
    </rPh>
    <rPh sb="2" eb="3">
      <t>イン</t>
    </rPh>
    <rPh sb="3" eb="4">
      <t>シツ</t>
    </rPh>
    <phoneticPr fontId="3"/>
  </si>
  <si>
    <t>I21</t>
  </si>
  <si>
    <t>J3+3</t>
  </si>
  <si>
    <t>b6</t>
  </si>
  <si>
    <t>C43</t>
  </si>
  <si>
    <t>B42</t>
  </si>
  <si>
    <t>給油室</t>
    <rPh sb="0" eb="2">
      <t>キュウユ</t>
    </rPh>
    <rPh sb="2" eb="3">
      <t>シツ</t>
    </rPh>
    <phoneticPr fontId="3"/>
  </si>
  <si>
    <t>e10ex</t>
  </si>
  <si>
    <t>あおぞら教室</t>
    <rPh sb="4" eb="6">
      <t>キョウシツ</t>
    </rPh>
    <phoneticPr fontId="3"/>
  </si>
  <si>
    <t>F41</t>
  </si>
  <si>
    <t>5ろ</t>
    <phoneticPr fontId="3"/>
  </si>
  <si>
    <t>5い</t>
    <phoneticPr fontId="3"/>
  </si>
  <si>
    <t>多目的スペース</t>
    <rPh sb="0" eb="3">
      <t>タモクテキ</t>
    </rPh>
    <phoneticPr fontId="3"/>
  </si>
  <si>
    <t>A432</t>
  </si>
  <si>
    <t>B412</t>
  </si>
  <si>
    <t>準備室</t>
    <rPh sb="0" eb="3">
      <t>ジュンビシツ</t>
    </rPh>
    <phoneticPr fontId="3"/>
  </si>
  <si>
    <t>家庭科室(調理)</t>
    <rPh sb="0" eb="3">
      <t>カテイカ</t>
    </rPh>
    <rPh sb="3" eb="4">
      <t>シツ</t>
    </rPh>
    <rPh sb="5" eb="7">
      <t>チョウリ</t>
    </rPh>
    <phoneticPr fontId="3"/>
  </si>
  <si>
    <t>階段(北側)</t>
    <rPh sb="0" eb="2">
      <t>カイダン</t>
    </rPh>
    <rPh sb="3" eb="5">
      <t>キタガワ</t>
    </rPh>
    <phoneticPr fontId="3"/>
  </si>
  <si>
    <t>a4</t>
  </si>
  <si>
    <t>階段(南側)</t>
    <rPh sb="0" eb="2">
      <t>カイダン</t>
    </rPh>
    <rPh sb="3" eb="5">
      <t>ミナミガワ</t>
    </rPh>
    <phoneticPr fontId="3"/>
  </si>
  <si>
    <t>H31</t>
  </si>
  <si>
    <t>階段(東側)</t>
    <rPh sb="0" eb="2">
      <t>カイダン</t>
    </rPh>
    <rPh sb="3" eb="4">
      <t>ヒガシ</t>
    </rPh>
    <rPh sb="4" eb="5">
      <t>ガワ</t>
    </rPh>
    <phoneticPr fontId="3"/>
  </si>
  <si>
    <t>G41</t>
  </si>
  <si>
    <t>少人数教室</t>
    <rPh sb="0" eb="3">
      <t>ショウニンズウ</t>
    </rPh>
    <rPh sb="3" eb="5">
      <t>キョウシツ</t>
    </rPh>
    <phoneticPr fontId="3"/>
  </si>
  <si>
    <t>家庭科室(作法室)</t>
    <rPh sb="0" eb="3">
      <t>カテイカ</t>
    </rPh>
    <rPh sb="3" eb="4">
      <t>シツ</t>
    </rPh>
    <rPh sb="5" eb="7">
      <t>サホウ</t>
    </rPh>
    <rPh sb="7" eb="8">
      <t>シツ</t>
    </rPh>
    <phoneticPr fontId="3"/>
  </si>
  <si>
    <t>E42</t>
  </si>
  <si>
    <t>L24</t>
  </si>
  <si>
    <t>c6</t>
  </si>
  <si>
    <t>3ろ</t>
    <phoneticPr fontId="3"/>
  </si>
  <si>
    <t>3い</t>
    <phoneticPr fontId="3"/>
  </si>
  <si>
    <t>4ろ</t>
    <phoneticPr fontId="3"/>
  </si>
  <si>
    <t>4い</t>
    <phoneticPr fontId="3"/>
  </si>
  <si>
    <t>多目的スペース(北側)</t>
    <rPh sb="0" eb="3">
      <t>タモクテキ</t>
    </rPh>
    <rPh sb="8" eb="10">
      <t>キタガワ</t>
    </rPh>
    <phoneticPr fontId="3"/>
  </si>
  <si>
    <t>そよかぜ学級</t>
    <rPh sb="4" eb="6">
      <t>ガッキュウ</t>
    </rPh>
    <phoneticPr fontId="3"/>
  </si>
  <si>
    <t>6ろ</t>
    <phoneticPr fontId="3"/>
  </si>
  <si>
    <t>6い</t>
    <phoneticPr fontId="3"/>
  </si>
  <si>
    <t>多目的スペース(南側)</t>
    <rPh sb="0" eb="3">
      <t>タモクテキ</t>
    </rPh>
    <rPh sb="8" eb="10">
      <t>ミナミガワ</t>
    </rPh>
    <phoneticPr fontId="3"/>
  </si>
  <si>
    <t>階段(北側)</t>
    <rPh sb="0" eb="2">
      <t>カイダン</t>
    </rPh>
    <rPh sb="3" eb="4">
      <t>キタ</t>
    </rPh>
    <rPh sb="4" eb="5">
      <t>ガワ</t>
    </rPh>
    <phoneticPr fontId="3"/>
  </si>
  <si>
    <t>階段(南側)</t>
    <rPh sb="0" eb="2">
      <t>カイダン</t>
    </rPh>
    <rPh sb="3" eb="4">
      <t>ミナミ</t>
    </rPh>
    <rPh sb="4" eb="5">
      <t>ガワ</t>
    </rPh>
    <phoneticPr fontId="3"/>
  </si>
  <si>
    <t>時計塔</t>
    <rPh sb="0" eb="3">
      <t>トケイトウ</t>
    </rPh>
    <phoneticPr fontId="3"/>
  </si>
  <si>
    <t>O31w</t>
  </si>
  <si>
    <t>P101</t>
  </si>
  <si>
    <t>機械室</t>
    <rPh sb="0" eb="2">
      <t>キカイ</t>
    </rPh>
    <rPh sb="2" eb="3">
      <t>シツ</t>
    </rPh>
    <phoneticPr fontId="3"/>
  </si>
  <si>
    <t>男子便所</t>
    <rPh sb="0" eb="4">
      <t>ダンシベンジョ</t>
    </rPh>
    <phoneticPr fontId="3"/>
  </si>
  <si>
    <t>駐輪場</t>
    <rPh sb="0" eb="3">
      <t>チュウリンジョウ</t>
    </rPh>
    <phoneticPr fontId="3"/>
  </si>
  <si>
    <t>30-11W2</t>
  </si>
  <si>
    <t>外部階段</t>
    <rPh sb="0" eb="4">
      <t>ガイブカイダン</t>
    </rPh>
    <phoneticPr fontId="3"/>
  </si>
  <si>
    <t>30-11W</t>
  </si>
  <si>
    <t>プラットフォーム</t>
    <phoneticPr fontId="3"/>
  </si>
  <si>
    <t>部室棟</t>
    <rPh sb="0" eb="2">
      <t>ブシツ</t>
    </rPh>
    <rPh sb="2" eb="3">
      <t>トウ</t>
    </rPh>
    <phoneticPr fontId="3"/>
  </si>
  <si>
    <t>11-322G</t>
  </si>
  <si>
    <t>部室１</t>
    <rPh sb="0" eb="2">
      <t>ブシツ</t>
    </rPh>
    <phoneticPr fontId="3"/>
  </si>
  <si>
    <t>部室２</t>
    <rPh sb="0" eb="2">
      <t>ブシツ</t>
    </rPh>
    <phoneticPr fontId="3"/>
  </si>
  <si>
    <t>部室３</t>
    <rPh sb="0" eb="2">
      <t>ブシツ</t>
    </rPh>
    <phoneticPr fontId="3"/>
  </si>
  <si>
    <t>部室４</t>
    <rPh sb="0" eb="2">
      <t>ブシツ</t>
    </rPh>
    <phoneticPr fontId="3"/>
  </si>
  <si>
    <t>部室５</t>
    <rPh sb="0" eb="2">
      <t>ブシツ</t>
    </rPh>
    <phoneticPr fontId="3"/>
  </si>
  <si>
    <t>部室６</t>
    <rPh sb="0" eb="2">
      <t>ブシツ</t>
    </rPh>
    <phoneticPr fontId="3"/>
  </si>
  <si>
    <t>多目的トイレ</t>
    <rPh sb="0" eb="3">
      <t>タモクテキ</t>
    </rPh>
    <phoneticPr fontId="3"/>
  </si>
  <si>
    <t>10-321W</t>
  </si>
  <si>
    <t>29-181</t>
  </si>
  <si>
    <t>10-161W</t>
  </si>
  <si>
    <t>女子便所</t>
    <rPh sb="0" eb="4">
      <t>ジョシベンジョ</t>
    </rPh>
    <phoneticPr fontId="3"/>
  </si>
  <si>
    <t>相談室</t>
    <rPh sb="0" eb="3">
      <t>ソウダンシツ</t>
    </rPh>
    <phoneticPr fontId="3"/>
  </si>
  <si>
    <t>16-3222</t>
  </si>
  <si>
    <t>物置</t>
    <rPh sb="0" eb="2">
      <t>モノオキ</t>
    </rPh>
    <phoneticPr fontId="3"/>
  </si>
  <si>
    <t>1-161</t>
  </si>
  <si>
    <t>26-323</t>
  </si>
  <si>
    <t>17-641</t>
  </si>
  <si>
    <t>16-322</t>
  </si>
  <si>
    <t>多目的便所</t>
    <rPh sb="0" eb="3">
      <t>タモクテキ</t>
    </rPh>
    <rPh sb="3" eb="5">
      <t>ベンジョ</t>
    </rPh>
    <phoneticPr fontId="3"/>
  </si>
  <si>
    <t>25-233</t>
  </si>
  <si>
    <t>20-323</t>
  </si>
  <si>
    <t>階段室</t>
    <rPh sb="0" eb="3">
      <t>カイダンシツ</t>
    </rPh>
    <phoneticPr fontId="3"/>
  </si>
  <si>
    <t>23-322B</t>
  </si>
  <si>
    <t>物入</t>
    <rPh sb="0" eb="2">
      <t>モノイレ</t>
    </rPh>
    <phoneticPr fontId="3"/>
  </si>
  <si>
    <t>18-322</t>
  </si>
  <si>
    <t>27-101</t>
  </si>
  <si>
    <t>女子職員便所</t>
    <rPh sb="0" eb="6">
      <t>ジョシショクインベンジョ</t>
    </rPh>
    <phoneticPr fontId="3"/>
  </si>
  <si>
    <t>8-321W</t>
  </si>
  <si>
    <t>女子職員更衣室</t>
    <rPh sb="0" eb="7">
      <t>ジョシショクインコウイシツ</t>
    </rPh>
    <phoneticPr fontId="3"/>
  </si>
  <si>
    <t>14－161</t>
  </si>
  <si>
    <t>男子職員便所</t>
    <rPh sb="0" eb="6">
      <t>ダンシショクインベンジョ</t>
    </rPh>
    <phoneticPr fontId="3"/>
  </si>
  <si>
    <t>展示棚</t>
    <rPh sb="0" eb="3">
      <t>テンジダナ</t>
    </rPh>
    <phoneticPr fontId="3"/>
  </si>
  <si>
    <t>21-321</t>
  </si>
  <si>
    <t>5-161W</t>
  </si>
  <si>
    <t>22-322B</t>
  </si>
  <si>
    <t>15-321</t>
  </si>
  <si>
    <t>ホール</t>
    <phoneticPr fontId="3"/>
  </si>
  <si>
    <t>9-322W</t>
  </si>
  <si>
    <t>特別支援教室</t>
    <rPh sb="0" eb="6">
      <t>トクベツシエンキョウシツ</t>
    </rPh>
    <phoneticPr fontId="3"/>
  </si>
  <si>
    <t>4-322</t>
  </si>
  <si>
    <t>24-322</t>
  </si>
  <si>
    <t>多目的教室</t>
    <rPh sb="0" eb="5">
      <t>タモクテキキョウシツ</t>
    </rPh>
    <phoneticPr fontId="3"/>
  </si>
  <si>
    <t>普通教室</t>
    <rPh sb="0" eb="4">
      <t>フツウキョウシツ</t>
    </rPh>
    <phoneticPr fontId="3"/>
  </si>
  <si>
    <t>16-3223</t>
  </si>
  <si>
    <t>コンピュータ室</t>
    <rPh sb="6" eb="7">
      <t>シツ</t>
    </rPh>
    <phoneticPr fontId="3"/>
  </si>
  <si>
    <t>家庭科室</t>
    <rPh sb="0" eb="4">
      <t>カテイカシツ</t>
    </rPh>
    <phoneticPr fontId="3"/>
  </si>
  <si>
    <t>教材庫</t>
    <rPh sb="0" eb="3">
      <t>キョウザイコ</t>
    </rPh>
    <phoneticPr fontId="3"/>
  </si>
  <si>
    <t>少人数教室</t>
    <rPh sb="0" eb="5">
      <t>ショウニンズウキョウシツ</t>
    </rPh>
    <phoneticPr fontId="3"/>
  </si>
  <si>
    <t>特別活動室</t>
    <rPh sb="0" eb="5">
      <t>トクベツカツドウシツ</t>
    </rPh>
    <phoneticPr fontId="3"/>
  </si>
  <si>
    <t>生徒会室</t>
    <rPh sb="0" eb="4">
      <t>セイトカイシツ</t>
    </rPh>
    <phoneticPr fontId="3"/>
  </si>
  <si>
    <t>避難口誘導標識</t>
    <rPh sb="0" eb="2">
      <t>ヒナン</t>
    </rPh>
    <rPh sb="2" eb="3">
      <t>グチ</t>
    </rPh>
    <rPh sb="3" eb="5">
      <t>ユウドウ</t>
    </rPh>
    <rPh sb="5" eb="7">
      <t>ヒョウシキ</t>
    </rPh>
    <phoneticPr fontId="3"/>
  </si>
  <si>
    <t>通路誘導標識（左矢印）</t>
    <rPh sb="0" eb="6">
      <t>ツウロユウドウヒョウシキ</t>
    </rPh>
    <rPh sb="7" eb="8">
      <t>ヒダリ</t>
    </rPh>
    <rPh sb="8" eb="10">
      <t>ヤジルシ</t>
    </rPh>
    <phoneticPr fontId="3"/>
  </si>
  <si>
    <t>通路誘導標識（右矢印）</t>
    <rPh sb="0" eb="6">
      <t>ツウロユウドウヒョウシキ</t>
    </rPh>
    <rPh sb="7" eb="10">
      <t>ミギヤジルシ</t>
    </rPh>
    <phoneticPr fontId="3"/>
  </si>
  <si>
    <t>通路誘導標識（両矢印）</t>
    <rPh sb="0" eb="6">
      <t>ツウロユウドウヒョウシキ</t>
    </rPh>
    <rPh sb="7" eb="8">
      <t>リョウ</t>
    </rPh>
    <rPh sb="8" eb="10">
      <t>ヤジルシ</t>
    </rPh>
    <phoneticPr fontId="3"/>
  </si>
  <si>
    <t>未設定</t>
    <rPh sb="0" eb="3">
      <t>ミセッテイ</t>
    </rPh>
    <phoneticPr fontId="3"/>
  </si>
  <si>
    <t>スクエア型Hf16形4灯相当器具</t>
    <rPh sb="4" eb="5">
      <t>ガタ</t>
    </rPh>
    <rPh sb="9" eb="10">
      <t>カタ</t>
    </rPh>
    <rPh sb="11" eb="14">
      <t>トウソウトウ</t>
    </rPh>
    <rPh sb="14" eb="16">
      <t>キグ</t>
    </rPh>
    <phoneticPr fontId="3"/>
  </si>
  <si>
    <t>蛍光灯FCL30型3灯相当器具</t>
    <rPh sb="0" eb="3">
      <t>ケイコウトウ</t>
    </rPh>
    <rPh sb="8" eb="9">
      <t>ガタ</t>
    </rPh>
    <rPh sb="10" eb="11">
      <t>トウ</t>
    </rPh>
    <rPh sb="11" eb="15">
      <t>ソウトウキグ</t>
    </rPh>
    <phoneticPr fontId="3"/>
  </si>
  <si>
    <t>蛍光灯FCL30+32形相当器具</t>
    <rPh sb="0" eb="3">
      <t>ケイコウトウ</t>
    </rPh>
    <rPh sb="11" eb="12">
      <t>カタ</t>
    </rPh>
    <rPh sb="12" eb="14">
      <t>ソウトウ</t>
    </rPh>
    <rPh sb="14" eb="16">
      <t>キグ</t>
    </rPh>
    <phoneticPr fontId="3"/>
  </si>
  <si>
    <t>蛍光灯FCL30形1灯相当器具</t>
    <rPh sb="0" eb="3">
      <t>ケイコウトウ</t>
    </rPh>
    <rPh sb="8" eb="9">
      <t>カタ</t>
    </rPh>
    <rPh sb="10" eb="11">
      <t>トウ</t>
    </rPh>
    <rPh sb="11" eb="13">
      <t>ソウトウ</t>
    </rPh>
    <rPh sb="13" eb="15">
      <t>キグ</t>
    </rPh>
    <phoneticPr fontId="3"/>
  </si>
  <si>
    <t>37-201</t>
    <phoneticPr fontId="3"/>
  </si>
  <si>
    <t>38-201L</t>
    <phoneticPr fontId="3"/>
  </si>
  <si>
    <t>誘導灯</t>
    <rPh sb="0" eb="3">
      <t>ユウドウトウ</t>
    </rPh>
    <phoneticPr fontId="3"/>
  </si>
  <si>
    <t>B級・BL級</t>
  </si>
  <si>
    <t>38-201</t>
    <phoneticPr fontId="3"/>
  </si>
  <si>
    <t>B級・BL形</t>
    <rPh sb="1" eb="2">
      <t>キュウ</t>
    </rPh>
    <rPh sb="5" eb="6">
      <t>カタ</t>
    </rPh>
    <phoneticPr fontId="3"/>
  </si>
  <si>
    <t>直付</t>
    <rPh sb="0" eb="2">
      <t>ジカツ</t>
    </rPh>
    <phoneticPr fontId="3"/>
  </si>
  <si>
    <t>No.</t>
    <phoneticPr fontId="3"/>
  </si>
  <si>
    <t>HID250形相当器具　φ400</t>
    <rPh sb="6" eb="7">
      <t>カタ</t>
    </rPh>
    <rPh sb="7" eb="9">
      <t>ソウトウ</t>
    </rPh>
    <rPh sb="9" eb="11">
      <t>キグ</t>
    </rPh>
    <phoneticPr fontId="3"/>
  </si>
  <si>
    <t>蛍光灯Hf32形3灯相当器具　300mm幅</t>
    <rPh sb="0" eb="3">
      <t>ケイコウトウ</t>
    </rPh>
    <rPh sb="7" eb="8">
      <t>カタ</t>
    </rPh>
    <rPh sb="9" eb="10">
      <t>トウ</t>
    </rPh>
    <rPh sb="10" eb="12">
      <t>ソウトウ</t>
    </rPh>
    <rPh sb="12" eb="14">
      <t>キグ</t>
    </rPh>
    <rPh sb="20" eb="21">
      <t>ハバ</t>
    </rPh>
    <phoneticPr fontId="3"/>
  </si>
  <si>
    <t>ダウンライトFHT32形２灯相当器具　φ200</t>
    <rPh sb="11" eb="12">
      <t>カタ</t>
    </rPh>
    <rPh sb="13" eb="14">
      <t>トウ</t>
    </rPh>
    <rPh sb="14" eb="18">
      <t>ソウトウキグ</t>
    </rPh>
    <phoneticPr fontId="3"/>
  </si>
  <si>
    <t>標示灯10形１灯相当器具</t>
    <rPh sb="0" eb="2">
      <t>ヒョウジ</t>
    </rPh>
    <rPh sb="2" eb="3">
      <t>トウ</t>
    </rPh>
    <rPh sb="7" eb="8">
      <t>トウ</t>
    </rPh>
    <phoneticPr fontId="3"/>
  </si>
  <si>
    <t>標示灯10形１灯相当器具</t>
    <phoneticPr fontId="3"/>
  </si>
  <si>
    <t>ミラーライトFPL18形1灯相当器具</t>
    <rPh sb="11" eb="12">
      <t>ガタ</t>
    </rPh>
    <rPh sb="13" eb="14">
      <t>トウ</t>
    </rPh>
    <rPh sb="14" eb="16">
      <t>ソウトウ</t>
    </rPh>
    <rPh sb="16" eb="18">
      <t>キグ</t>
    </rPh>
    <phoneticPr fontId="3"/>
  </si>
  <si>
    <t>ローポールライト</t>
    <phoneticPr fontId="3"/>
  </si>
  <si>
    <t>非常照明　φ100</t>
    <rPh sb="0" eb="4">
      <t>ヒジョウショウメイ</t>
    </rPh>
    <phoneticPr fontId="3"/>
  </si>
  <si>
    <t>非常照明　φ150</t>
    <rPh sb="0" eb="4">
      <t>ヒジョウショウメイ</t>
    </rPh>
    <phoneticPr fontId="3"/>
  </si>
  <si>
    <t>ブラケットIL10形1灯相当器具　</t>
    <rPh sb="9" eb="10">
      <t>カタ</t>
    </rPh>
    <rPh sb="11" eb="12">
      <t>トウ</t>
    </rPh>
    <rPh sb="12" eb="16">
      <t>ソウトウキグ</t>
    </rPh>
    <phoneticPr fontId="3"/>
  </si>
  <si>
    <t>ブラケットIL20形1灯相当器具　</t>
    <rPh sb="9" eb="10">
      <t>カタ</t>
    </rPh>
    <rPh sb="11" eb="12">
      <t>トウ</t>
    </rPh>
    <rPh sb="12" eb="16">
      <t>ソウトウキグ</t>
    </rPh>
    <phoneticPr fontId="3"/>
  </si>
  <si>
    <t>ブラケットIL40形１灯相当器具　</t>
    <rPh sb="9" eb="10">
      <t>カタ</t>
    </rPh>
    <rPh sb="11" eb="12">
      <t>トウ</t>
    </rPh>
    <rPh sb="12" eb="16">
      <t>ソウトウキグ</t>
    </rPh>
    <phoneticPr fontId="3"/>
  </si>
  <si>
    <t>ブラケットIL60形１灯相当器具　</t>
    <rPh sb="9" eb="10">
      <t>カタ</t>
    </rPh>
    <rPh sb="11" eb="12">
      <t>トウ</t>
    </rPh>
    <rPh sb="12" eb="16">
      <t>ソウトウキグ</t>
    </rPh>
    <phoneticPr fontId="3"/>
  </si>
  <si>
    <t>既設照明</t>
    <rPh sb="0" eb="2">
      <t>キセツ</t>
    </rPh>
    <rPh sb="2" eb="4">
      <t>ショウメイ</t>
    </rPh>
    <phoneticPr fontId="3"/>
  </si>
  <si>
    <t>LED照明</t>
    <rPh sb="3" eb="5">
      <t>ショウメイ</t>
    </rPh>
    <phoneticPr fontId="3"/>
  </si>
  <si>
    <t>pana76</t>
  </si>
  <si>
    <t>pana77</t>
  </si>
  <si>
    <t>pana78</t>
  </si>
  <si>
    <t>pana79</t>
  </si>
  <si>
    <t>pana80</t>
  </si>
  <si>
    <t>pana81</t>
  </si>
  <si>
    <t>pana82</t>
  </si>
  <si>
    <t>消費電力(W)</t>
    <rPh sb="0" eb="4">
      <t>ショウヒデンリョク</t>
    </rPh>
    <phoneticPr fontId="3"/>
  </si>
  <si>
    <t>円/kWh</t>
    <rPh sb="0" eb="1">
      <t>エン</t>
    </rPh>
    <phoneticPr fontId="3"/>
  </si>
  <si>
    <t>年間 消費電気電気代(円)</t>
    <rPh sb="0" eb="2">
      <t>ネンカン</t>
    </rPh>
    <rPh sb="3" eb="5">
      <t>ショウヒ</t>
    </rPh>
    <rPh sb="5" eb="7">
      <t>デンキ</t>
    </rPh>
    <rPh sb="7" eb="10">
      <t>デンキダイ</t>
    </rPh>
    <rPh sb="11" eb="12">
      <t>エン</t>
    </rPh>
    <phoneticPr fontId="3"/>
  </si>
  <si>
    <t>一次エネルギー削減量
（係数  8.64MJ/kWh）</t>
    <rPh sb="0" eb="2">
      <t>１ジ</t>
    </rPh>
    <rPh sb="7" eb="9">
      <t>サクゲン</t>
    </rPh>
    <rPh sb="9" eb="10">
      <t>リョウ</t>
    </rPh>
    <rPh sb="12" eb="14">
      <t>ケイスウ</t>
    </rPh>
    <phoneticPr fontId="3"/>
  </si>
  <si>
    <r>
      <t>二酸化炭素排出削減量
（係数  0.414kg-CO</t>
    </r>
    <r>
      <rPr>
        <vertAlign val="sub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/kWh）</t>
    </r>
    <rPh sb="0" eb="3">
      <t>ニサンカ</t>
    </rPh>
    <rPh sb="3" eb="5">
      <t>タンソ</t>
    </rPh>
    <rPh sb="5" eb="7">
      <t>ハイシュツ</t>
    </rPh>
    <rPh sb="7" eb="9">
      <t>サクゲン</t>
    </rPh>
    <rPh sb="9" eb="10">
      <t>リョウ</t>
    </rPh>
    <rPh sb="12" eb="14">
      <t>ケイスウ</t>
    </rPh>
    <phoneticPr fontId="3"/>
  </si>
  <si>
    <t>様式第11号-1　削減量算出根拠一覧（速水小学校）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1">
      <t>ハヤミ</t>
    </rPh>
    <rPh sb="21" eb="24">
      <t>ショウガッコウ</t>
    </rPh>
    <phoneticPr fontId="3"/>
  </si>
  <si>
    <t>様式第11号-2　削減量算出根拠一覧（高月小学校）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1">
      <t>タカツキ</t>
    </rPh>
    <rPh sb="21" eb="24">
      <t>ショウガッコウ</t>
    </rPh>
    <phoneticPr fontId="3"/>
  </si>
  <si>
    <t>様式第11号-3　削減量算出根拠一覧（高月中学校）</t>
    <rPh sb="0" eb="2">
      <t>ヨウシキ</t>
    </rPh>
    <rPh sb="2" eb="3">
      <t>ダイ</t>
    </rPh>
    <rPh sb="5" eb="6">
      <t>ゴウ</t>
    </rPh>
    <rPh sb="9" eb="11">
      <t>サクゲン</t>
    </rPh>
    <rPh sb="11" eb="12">
      <t>リョウ</t>
    </rPh>
    <rPh sb="12" eb="14">
      <t>サンシュツ</t>
    </rPh>
    <rPh sb="14" eb="16">
      <t>コンキョ</t>
    </rPh>
    <rPh sb="16" eb="18">
      <t>イチラン</t>
    </rPh>
    <rPh sb="19" eb="21">
      <t>タカツキ</t>
    </rPh>
    <rPh sb="21" eb="24">
      <t>チュウガッコウ</t>
    </rPh>
    <phoneticPr fontId="3"/>
  </si>
  <si>
    <t>FHF32W</t>
  </si>
  <si>
    <t>直付</t>
  </si>
  <si>
    <t>コーナーライト</t>
  </si>
  <si>
    <t>FHP23W</t>
  </si>
  <si>
    <t>埋込</t>
  </si>
  <si>
    <t>ルーバー型</t>
  </si>
  <si>
    <t>ガード付き</t>
  </si>
  <si>
    <t>FDL18W</t>
  </si>
  <si>
    <t>防雨型・シーリング</t>
  </si>
  <si>
    <t>FHP32W</t>
  </si>
  <si>
    <t>IL100W</t>
  </si>
  <si>
    <t>ダウンライト</t>
  </si>
  <si>
    <t>FHF16W</t>
  </si>
  <si>
    <t>FL20W</t>
  </si>
  <si>
    <t>流し元灯</t>
  </si>
  <si>
    <t>ウォールライト、防湿防雨型</t>
  </si>
  <si>
    <t>FHT16W</t>
  </si>
  <si>
    <t>FCL34W+27W</t>
  </si>
  <si>
    <t>和風シーリング</t>
  </si>
  <si>
    <t>和風・パネル型</t>
  </si>
  <si>
    <t>笠なし</t>
  </si>
  <si>
    <t>床の間用ライト</t>
  </si>
  <si>
    <t>OAコンフォート</t>
  </si>
  <si>
    <t>ミラーライト</t>
  </si>
  <si>
    <t>下面開放</t>
  </si>
  <si>
    <t>FHT24W</t>
  </si>
  <si>
    <t>FHT32W</t>
  </si>
  <si>
    <t>防雨型・ダウンライト</t>
  </si>
  <si>
    <t>FHT42W</t>
  </si>
  <si>
    <t>防湿・防雨型</t>
  </si>
  <si>
    <t>IL60W</t>
  </si>
  <si>
    <t>FL10W</t>
  </si>
  <si>
    <t>表示灯</t>
  </si>
  <si>
    <t>黒板灯</t>
  </si>
  <si>
    <t>下面開放・2連結</t>
  </si>
  <si>
    <t>FLR40W</t>
  </si>
  <si>
    <t>階段灯</t>
  </si>
  <si>
    <t>片反射笠つき</t>
  </si>
  <si>
    <t>HID40W</t>
  </si>
  <si>
    <t>HID100W</t>
  </si>
  <si>
    <t>防雨型</t>
  </si>
  <si>
    <t>街灯</t>
  </si>
  <si>
    <t>ガーデンライト</t>
  </si>
  <si>
    <t>下面開放・防湿・防雨型</t>
  </si>
  <si>
    <t>EFD15W</t>
  </si>
  <si>
    <t>MT70W</t>
  </si>
  <si>
    <t>ポールライト</t>
  </si>
  <si>
    <t>FHD85W</t>
  </si>
  <si>
    <t>パネル型</t>
  </si>
  <si>
    <t>片反射笠つき・ガード付き</t>
  </si>
  <si>
    <t>蛍光灯Hf32形1灯相当器具　トラフ型</t>
  </si>
  <si>
    <t>直付型</t>
  </si>
  <si>
    <t>スクエア型FHP23形2灯相当器具</t>
  </si>
  <si>
    <t>埋込型</t>
  </si>
  <si>
    <t>天井直付型・壁直付型・天井直付吊下型 LED誘導灯 片面型・一般型（20分間）　B級 BL形</t>
  </si>
  <si>
    <t>蛍光灯Hf32形1灯相当器具　230mm幅</t>
  </si>
  <si>
    <t>ブラケットIL60形１灯相当器具　</t>
  </si>
  <si>
    <t>スクエア型FHP32形3灯相当器具　450mm角</t>
  </si>
  <si>
    <t>ダウンライトFHT24形1灯相当器具　φ150</t>
  </si>
  <si>
    <t>蛍光灯Hf16形2灯相当器具　230mm幅</t>
  </si>
  <si>
    <t>蛍光灯Hf32形2灯相当器具　230mm幅</t>
  </si>
  <si>
    <t>蛍光灯Hf16形1灯相当器具　トラフ型　防水型</t>
  </si>
  <si>
    <t>蛍光灯Hf16型1灯相当器具　ブラケットライト　防水型</t>
  </si>
  <si>
    <t>ダウンライトFHT16形1灯相当器具　150mm角</t>
  </si>
  <si>
    <t>蛍光灯FCL30+32形相当器具</t>
  </si>
  <si>
    <t>蛍光灯Hf16形1灯相当器具　230mm幅</t>
  </si>
  <si>
    <t>蛍光灯Hf16形1灯相当器具　トラフ型</t>
  </si>
  <si>
    <t>ダウンライトFHT32形1灯相当器具　φ150</t>
  </si>
  <si>
    <t>ダウンライトFHT42形1灯相当器具　φ150</t>
  </si>
  <si>
    <t>蛍光灯Hf32形1灯相当器具　230mm幅　防水型</t>
  </si>
  <si>
    <t>標示灯10形１灯相当器具</t>
  </si>
  <si>
    <t>蛍光灯Hf32形1灯相当器具　黒板灯</t>
  </si>
  <si>
    <t>丸型ブラケット　防水型</t>
  </si>
  <si>
    <t>HID100形相当器具　φ</t>
  </si>
  <si>
    <t>ローポールライト</t>
  </si>
  <si>
    <t>蛍光灯Hf32型1灯相当器具　ブラケットライト　防水型</t>
  </si>
  <si>
    <t>ダウンライトFHT16形1灯相当器具　φ150</t>
  </si>
  <si>
    <t>蛍光灯Hf16形1灯相当器具　230mm幅　防水型</t>
  </si>
  <si>
    <t>外灯 HID100形１灯相当器具</t>
  </si>
  <si>
    <t>ソケット部防滴型</t>
  </si>
  <si>
    <t>FL40W</t>
  </si>
  <si>
    <t>18W電球</t>
  </si>
  <si>
    <t>FL10</t>
  </si>
  <si>
    <t>FCL30W+32W</t>
  </si>
  <si>
    <t>和風シーリングライト</t>
  </si>
  <si>
    <t>6W電球</t>
  </si>
  <si>
    <t>10W</t>
  </si>
  <si>
    <t>片反射型</t>
  </si>
  <si>
    <t>OAルーバー、2連結</t>
  </si>
  <si>
    <t>黒板灯、2連結</t>
  </si>
  <si>
    <t>40W電球(E26)</t>
  </si>
  <si>
    <t>シーリングライト</t>
  </si>
  <si>
    <t>FCL30W</t>
  </si>
  <si>
    <t>学校用照明器具</t>
  </si>
  <si>
    <t>ホワイトルーバー</t>
  </si>
  <si>
    <t>スクエア形</t>
  </si>
  <si>
    <t>防雨・防湿型</t>
  </si>
  <si>
    <t>HF100W</t>
  </si>
  <si>
    <t>スクエア型Hf16形4灯相当器具　</t>
  </si>
  <si>
    <t>蛍光灯Hf32形3灯相当器具　300mm幅</t>
  </si>
  <si>
    <t>キッチン灯</t>
  </si>
  <si>
    <t>ブラケットIL10形1灯相当器具　</t>
  </si>
  <si>
    <t>ブラケットIL40形１灯相当器具　</t>
  </si>
  <si>
    <t>蛍光灯FCL30形1灯相当器具</t>
  </si>
  <si>
    <t>スクエア型Hf16形4灯相当器具</t>
  </si>
  <si>
    <t>LED11W</t>
  </si>
  <si>
    <t>防雨ブラケット（200V）</t>
  </si>
  <si>
    <t>防雨ブラケット（100V）</t>
  </si>
  <si>
    <t>反射笠、ガード付き</t>
  </si>
  <si>
    <t>反射笠、防湿・防雨型</t>
  </si>
  <si>
    <t>FPL18W</t>
  </si>
  <si>
    <t>マルチコンフォート/スクエア</t>
  </si>
  <si>
    <t>LED64W</t>
  </si>
  <si>
    <t>高拡散パネルタイプ</t>
  </si>
  <si>
    <t>乳白パネル</t>
  </si>
  <si>
    <t>バッテリー内蔵</t>
  </si>
  <si>
    <t>マルチコンフォート１５</t>
  </si>
  <si>
    <t>表示灯・放送中パネル</t>
  </si>
  <si>
    <t>下面開放・3連結</t>
  </si>
  <si>
    <t>ミラーライトFPL18形1灯相当器具</t>
  </si>
  <si>
    <t>スクエア型FHP23形3灯相当器具</t>
  </si>
  <si>
    <t>蛍光灯Hf32形2灯相当器具　230mm幅　防水型</t>
  </si>
  <si>
    <t>白熱ブラケット防爆型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</si>
</sst>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;[Red]\-#,##0.0"/>
    <numFmt numFmtId="177" formatCode="0.0"/>
    <numFmt numFmtId="178" formatCode="General\ &quot;日/年&quot;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6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38" fontId="0" fillId="0" borderId="1" xfId="2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0" borderId="0" xfId="2" applyFont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0" xfId="2" applyNumberFormat="1" applyFont="1" applyBorder="1" applyAlignment="1">
      <alignment horizontal="center" vertical="center"/>
    </xf>
    <xf numFmtId="176" fontId="0" fillId="0" borderId="1" xfId="2" applyNumberFormat="1" applyFont="1" applyBorder="1" applyAlignment="1">
      <alignment horizontal="center" vertical="center"/>
    </xf>
    <xf numFmtId="38" fontId="0" fillId="4" borderId="1" xfId="2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shrinkToFit="1"/>
    </xf>
    <xf numFmtId="38" fontId="5" fillId="3" borderId="1" xfId="2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top"/>
    </xf>
    <xf numFmtId="0" fontId="7" fillId="0" borderId="0" xfId="3" applyFill="1" applyBorder="1" applyAlignment="1">
      <alignment horizontal="left" vertical="top"/>
    </xf>
    <xf numFmtId="0" fontId="10" fillId="0" borderId="0" xfId="3" applyFont="1" applyFill="1" applyBorder="1" applyAlignment="1">
      <alignment vertical="top"/>
    </xf>
    <xf numFmtId="0" fontId="10" fillId="0" borderId="0" xfId="3" applyFont="1" applyFill="1" applyBorder="1" applyAlignment="1">
      <alignment vertical="top" wrapText="1"/>
    </xf>
    <xf numFmtId="0" fontId="12" fillId="0" borderId="14" xfId="3" applyFont="1" applyFill="1" applyBorder="1" applyAlignment="1">
      <alignment horizontal="left" vertical="top" wrapText="1" indent="2"/>
    </xf>
    <xf numFmtId="0" fontId="12" fillId="0" borderId="14" xfId="3" applyFont="1" applyFill="1" applyBorder="1" applyAlignment="1">
      <alignment horizontal="left" vertical="top" wrapText="1"/>
    </xf>
    <xf numFmtId="0" fontId="9" fillId="0" borderId="14" xfId="3" applyFont="1" applyFill="1" applyBorder="1" applyAlignment="1">
      <alignment horizontal="center" vertical="top" wrapText="1"/>
    </xf>
    <xf numFmtId="0" fontId="12" fillId="0" borderId="14" xfId="3" applyFont="1" applyFill="1" applyBorder="1" applyAlignment="1">
      <alignment horizontal="center" vertical="top" wrapText="1"/>
    </xf>
    <xf numFmtId="0" fontId="13" fillId="0" borderId="14" xfId="3" applyFont="1" applyFill="1" applyBorder="1" applyAlignment="1">
      <alignment horizontal="left" vertical="top" wrapText="1"/>
    </xf>
    <xf numFmtId="4" fontId="9" fillId="0" borderId="14" xfId="3" applyNumberFormat="1" applyFont="1" applyFill="1" applyBorder="1" applyAlignment="1">
      <alignment horizontal="right" vertical="top" shrinkToFit="1"/>
    </xf>
    <xf numFmtId="2" fontId="9" fillId="0" borderId="14" xfId="3" applyNumberFormat="1" applyFont="1" applyFill="1" applyBorder="1" applyAlignment="1">
      <alignment horizontal="right" vertical="top" shrinkToFit="1"/>
    </xf>
    <xf numFmtId="1" fontId="9" fillId="0" borderId="14" xfId="3" applyNumberFormat="1" applyFont="1" applyFill="1" applyBorder="1" applyAlignment="1">
      <alignment horizontal="right" vertical="top" shrinkToFit="1"/>
    </xf>
    <xf numFmtId="3" fontId="9" fillId="0" borderId="14" xfId="3" applyNumberFormat="1" applyFont="1" applyFill="1" applyBorder="1" applyAlignment="1">
      <alignment horizontal="right" vertical="top" shrinkToFit="1"/>
    </xf>
    <xf numFmtId="0" fontId="9" fillId="0" borderId="14" xfId="3" applyFont="1" applyFill="1" applyBorder="1" applyAlignment="1">
      <alignment horizontal="left" vertical="top" wrapText="1"/>
    </xf>
    <xf numFmtId="0" fontId="13" fillId="0" borderId="14" xfId="3" applyFont="1" applyFill="1" applyBorder="1" applyAlignment="1">
      <alignment horizontal="center" vertical="top" wrapText="1"/>
    </xf>
    <xf numFmtId="38" fontId="9" fillId="0" borderId="14" xfId="4" applyFont="1" applyFill="1" applyBorder="1" applyAlignment="1">
      <alignment horizontal="right" vertical="top" shrinkToFit="1"/>
    </xf>
    <xf numFmtId="0" fontId="9" fillId="0" borderId="14" xfId="3" applyFont="1" applyFill="1" applyBorder="1" applyAlignment="1">
      <alignment horizontal="left" vertical="center" wrapText="1"/>
    </xf>
    <xf numFmtId="0" fontId="10" fillId="0" borderId="14" xfId="3" applyFont="1" applyFill="1" applyBorder="1" applyAlignment="1">
      <alignment horizontal="left" vertical="top" wrapText="1"/>
    </xf>
    <xf numFmtId="2" fontId="14" fillId="0" borderId="14" xfId="3" applyNumberFormat="1" applyFont="1" applyFill="1" applyBorder="1" applyAlignment="1">
      <alignment horizontal="right" vertical="top" shrinkToFit="1"/>
    </xf>
    <xf numFmtId="0" fontId="9" fillId="0" borderId="0" xfId="3" applyFont="1" applyFill="1" applyBorder="1" applyAlignment="1">
      <alignment vertical="center" wrapText="1"/>
    </xf>
    <xf numFmtId="0" fontId="7" fillId="0" borderId="17" xfId="3" applyFill="1" applyBorder="1" applyAlignment="1">
      <alignment horizontal="left" vertical="top"/>
    </xf>
    <xf numFmtId="3" fontId="14" fillId="0" borderId="14" xfId="3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center" vertical="center"/>
    </xf>
    <xf numFmtId="3" fontId="9" fillId="4" borderId="14" xfId="3" applyNumberFormat="1" applyFont="1" applyFill="1" applyBorder="1" applyAlignment="1">
      <alignment horizontal="right" vertical="top" shrinkToFit="1"/>
    </xf>
    <xf numFmtId="0" fontId="12" fillId="0" borderId="7" xfId="3" applyFont="1" applyFill="1" applyBorder="1" applyAlignment="1">
      <alignment horizontal="center" vertical="top" wrapText="1"/>
    </xf>
    <xf numFmtId="3" fontId="9" fillId="0" borderId="7" xfId="3" applyNumberFormat="1" applyFont="1" applyFill="1" applyBorder="1" applyAlignment="1">
      <alignment horizontal="right" vertical="top" shrinkToFit="1"/>
    </xf>
    <xf numFmtId="38" fontId="9" fillId="0" borderId="7" xfId="4" applyFont="1" applyFill="1" applyBorder="1" applyAlignment="1">
      <alignment horizontal="right" vertical="top" shrinkToFit="1"/>
    </xf>
    <xf numFmtId="3" fontId="9" fillId="4" borderId="7" xfId="3" applyNumberFormat="1" applyFont="1" applyFill="1" applyBorder="1" applyAlignment="1">
      <alignment horizontal="right" vertical="top" shrinkToFit="1"/>
    </xf>
    <xf numFmtId="0" fontId="12" fillId="0" borderId="18" xfId="3" applyFont="1" applyFill="1" applyBorder="1" applyAlignment="1">
      <alignment horizontal="left" vertical="top" wrapText="1" indent="2"/>
    </xf>
    <xf numFmtId="3" fontId="9" fillId="0" borderId="18" xfId="3" applyNumberFormat="1" applyFont="1" applyFill="1" applyBorder="1" applyAlignment="1">
      <alignment horizontal="right" vertical="top" shrinkToFit="1"/>
    </xf>
    <xf numFmtId="38" fontId="9" fillId="0" borderId="18" xfId="4" applyFont="1" applyFill="1" applyBorder="1" applyAlignment="1">
      <alignment horizontal="right" vertical="top" shrinkToFit="1"/>
    </xf>
    <xf numFmtId="0" fontId="7" fillId="4" borderId="0" xfId="3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6" fontId="5" fillId="5" borderId="1" xfId="0" applyNumberFormat="1" applyFont="1" applyFill="1" applyBorder="1" applyAlignment="1">
      <alignment horizontal="center" vertical="center"/>
    </xf>
    <xf numFmtId="38" fontId="0" fillId="0" borderId="2" xfId="2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0" fillId="0" borderId="2" xfId="2" applyNumberFormat="1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38" fontId="0" fillId="0" borderId="1" xfId="2" applyFont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38" fontId="0" fillId="4" borderId="1" xfId="2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38" fontId="0" fillId="0" borderId="27" xfId="2" applyFont="1" applyBorder="1" applyAlignment="1">
      <alignment vertical="center" shrinkToFit="1"/>
    </xf>
    <xf numFmtId="38" fontId="0" fillId="0" borderId="27" xfId="2" applyFont="1" applyFill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0" fillId="0" borderId="24" xfId="2" applyFont="1" applyFill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28" xfId="2" applyNumberFormat="1" applyFont="1" applyBorder="1">
      <alignment vertical="center"/>
    </xf>
    <xf numFmtId="0" fontId="0" fillId="0" borderId="30" xfId="0" applyBorder="1">
      <alignment vertical="center"/>
    </xf>
    <xf numFmtId="0" fontId="19" fillId="0" borderId="0" xfId="0" applyFont="1">
      <alignment vertical="center"/>
    </xf>
    <xf numFmtId="0" fontId="0" fillId="0" borderId="35" xfId="0" applyBorder="1">
      <alignment vertical="center"/>
    </xf>
    <xf numFmtId="177" fontId="0" fillId="0" borderId="37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176" fontId="0" fillId="0" borderId="40" xfId="2" applyNumberFormat="1" applyFont="1" applyBorder="1">
      <alignment vertical="center"/>
    </xf>
    <xf numFmtId="0" fontId="0" fillId="0" borderId="41" xfId="0" applyBorder="1">
      <alignment vertical="center"/>
    </xf>
    <xf numFmtId="38" fontId="0" fillId="0" borderId="0" xfId="2" applyFont="1">
      <alignment vertical="center"/>
    </xf>
    <xf numFmtId="0" fontId="0" fillId="0" borderId="42" xfId="0" applyBorder="1">
      <alignment vertical="center"/>
    </xf>
    <xf numFmtId="38" fontId="0" fillId="0" borderId="42" xfId="2" applyFont="1" applyBorder="1">
      <alignment vertical="center"/>
    </xf>
    <xf numFmtId="0" fontId="0" fillId="0" borderId="43" xfId="0" applyBorder="1">
      <alignment vertical="center"/>
    </xf>
    <xf numFmtId="38" fontId="0" fillId="0" borderId="43" xfId="2" applyFont="1" applyBorder="1">
      <alignment vertical="center"/>
    </xf>
    <xf numFmtId="0" fontId="0" fillId="0" borderId="4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4" xfId="0" applyFill="1" applyBorder="1">
      <alignment vertical="center"/>
    </xf>
    <xf numFmtId="38" fontId="0" fillId="0" borderId="2" xfId="2" applyFont="1" applyBorder="1">
      <alignment vertical="center"/>
    </xf>
    <xf numFmtId="38" fontId="0" fillId="0" borderId="0" xfId="2" applyFont="1" applyFill="1" applyBorder="1">
      <alignment vertical="center"/>
    </xf>
    <xf numFmtId="176" fontId="0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>
      <alignment vertical="center"/>
    </xf>
    <xf numFmtId="38" fontId="5" fillId="3" borderId="1" xfId="2" applyFont="1" applyFill="1" applyBorder="1" applyAlignment="1">
      <alignment horizontal="center" vertical="center"/>
    </xf>
    <xf numFmtId="38" fontId="17" fillId="4" borderId="1" xfId="2" applyFont="1" applyFill="1" applyBorder="1" applyAlignment="1">
      <alignment horizontal="center" vertical="center"/>
    </xf>
    <xf numFmtId="176" fontId="5" fillId="3" borderId="1" xfId="2" applyNumberFormat="1" applyFont="1" applyFill="1" applyBorder="1" applyAlignment="1">
      <alignment horizontal="center" vertical="center"/>
    </xf>
    <xf numFmtId="38" fontId="0" fillId="0" borderId="0" xfId="2" applyFont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42" xfId="0" applyFill="1" applyBorder="1">
      <alignment vertical="center"/>
    </xf>
    <xf numFmtId="0" fontId="0" fillId="6" borderId="43" xfId="0" applyFill="1" applyBorder="1">
      <alignment vertical="center"/>
    </xf>
    <xf numFmtId="0" fontId="0" fillId="6" borderId="1" xfId="0" applyFill="1" applyBorder="1">
      <alignment vertical="center"/>
    </xf>
    <xf numFmtId="0" fontId="0" fillId="6" borderId="0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38" fontId="0" fillId="6" borderId="1" xfId="2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38" fontId="0" fillId="6" borderId="0" xfId="2" applyFont="1" applyFill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38" fontId="0" fillId="6" borderId="42" xfId="2" applyFont="1" applyFill="1" applyBorder="1" applyAlignment="1">
      <alignment horizontal="center" vertical="center"/>
    </xf>
    <xf numFmtId="38" fontId="0" fillId="6" borderId="43" xfId="2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38" fontId="0" fillId="6" borderId="0" xfId="2" applyFont="1" applyFill="1" applyBorder="1" applyAlignment="1">
      <alignment horizontal="center" vertical="center"/>
    </xf>
    <xf numFmtId="38" fontId="5" fillId="5" borderId="1" xfId="2" applyFont="1" applyFill="1" applyBorder="1">
      <alignment vertical="center"/>
    </xf>
    <xf numFmtId="0" fontId="5" fillId="6" borderId="4" xfId="0" applyFont="1" applyFill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6" borderId="42" xfId="0" applyFont="1" applyFill="1" applyBorder="1">
      <alignment vertical="center"/>
    </xf>
    <xf numFmtId="38" fontId="0" fillId="0" borderId="27" xfId="2" applyFont="1" applyFill="1" applyBorder="1">
      <alignment vertical="center"/>
    </xf>
    <xf numFmtId="38" fontId="0" fillId="0" borderId="27" xfId="2" applyFont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5" fillId="0" borderId="1" xfId="0" applyFont="1" applyBorder="1" applyAlignment="1">
      <alignment horizontal="right" vertical="center"/>
    </xf>
    <xf numFmtId="38" fontId="0" fillId="0" borderId="45" xfId="2" applyFont="1" applyBorder="1">
      <alignment vertical="center"/>
    </xf>
    <xf numFmtId="38" fontId="0" fillId="0" borderId="30" xfId="2" applyFont="1" applyBorder="1">
      <alignment vertical="center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>
      <alignment vertical="center"/>
    </xf>
    <xf numFmtId="38" fontId="0" fillId="0" borderId="42" xfId="2" applyFont="1" applyBorder="1" applyAlignment="1">
      <alignment horizontal="center" vertical="center"/>
    </xf>
    <xf numFmtId="38" fontId="0" fillId="0" borderId="43" xfId="2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8" fontId="5" fillId="6" borderId="1" xfId="2" applyFont="1" applyFill="1" applyBorder="1" applyAlignment="1">
      <alignment horizontal="center" vertical="center"/>
    </xf>
    <xf numFmtId="178" fontId="0" fillId="6" borderId="0" xfId="0" applyNumberFormat="1" applyFill="1" applyAlignment="1">
      <alignment horizontal="center" vertical="center"/>
    </xf>
    <xf numFmtId="38" fontId="0" fillId="6" borderId="2" xfId="2" applyFont="1" applyFill="1" applyBorder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176" fontId="0" fillId="0" borderId="42" xfId="2" applyNumberFormat="1" applyFont="1" applyFill="1" applyBorder="1" applyAlignment="1">
      <alignment horizontal="center" vertical="center"/>
    </xf>
    <xf numFmtId="176" fontId="0" fillId="0" borderId="43" xfId="2" applyNumberFormat="1" applyFont="1" applyFill="1" applyBorder="1" applyAlignment="1">
      <alignment horizontal="center" vertical="center"/>
    </xf>
    <xf numFmtId="176" fontId="0" fillId="0" borderId="42" xfId="2" applyNumberFormat="1" applyFont="1" applyBorder="1" applyAlignment="1">
      <alignment horizontal="center" vertical="center"/>
    </xf>
    <xf numFmtId="176" fontId="0" fillId="0" borderId="43" xfId="2" applyNumberFormat="1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177" fontId="10" fillId="0" borderId="32" xfId="5" applyNumberFormat="1" applyFont="1" applyBorder="1">
      <alignment vertical="center"/>
    </xf>
    <xf numFmtId="0" fontId="10" fillId="0" borderId="34" xfId="0" applyFont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2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Protection="1">
      <alignment vertical="center"/>
      <protection locked="0"/>
    </xf>
    <xf numFmtId="38" fontId="0" fillId="4" borderId="1" xfId="2" applyFont="1" applyFill="1" applyBorder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8" fontId="5" fillId="3" borderId="1" xfId="2" applyFont="1" applyFill="1" applyBorder="1" applyAlignment="1">
      <alignment horizontal="center" vertical="center"/>
    </xf>
    <xf numFmtId="38" fontId="0" fillId="0" borderId="1" xfId="2" applyFont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38" fontId="0" fillId="0" borderId="3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5" fillId="3" borderId="2" xfId="2" applyFont="1" applyFill="1" applyBorder="1" applyAlignment="1">
      <alignment horizontal="center" vertical="center"/>
    </xf>
    <xf numFmtId="38" fontId="5" fillId="3" borderId="3" xfId="2" applyFont="1" applyFill="1" applyBorder="1" applyAlignment="1">
      <alignment horizontal="center" vertical="center"/>
    </xf>
    <xf numFmtId="38" fontId="5" fillId="3" borderId="4" xfId="2" applyFont="1" applyFill="1" applyBorder="1" applyAlignment="1">
      <alignment horizontal="center" vertical="center"/>
    </xf>
    <xf numFmtId="38" fontId="5" fillId="5" borderId="2" xfId="2" applyFont="1" applyFill="1" applyBorder="1" applyAlignment="1">
      <alignment horizontal="center" vertical="center"/>
    </xf>
    <xf numFmtId="38" fontId="5" fillId="5" borderId="4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38" fontId="0" fillId="0" borderId="4" xfId="2" applyFont="1" applyBorder="1" applyAlignment="1">
      <alignment horizontal="center" vertical="center"/>
    </xf>
    <xf numFmtId="38" fontId="0" fillId="0" borderId="1" xfId="2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 wrapText="1"/>
    </xf>
    <xf numFmtId="0" fontId="10" fillId="0" borderId="12" xfId="3" applyFont="1" applyFill="1" applyBorder="1" applyAlignment="1">
      <alignment horizontal="center" vertical="top" wrapText="1"/>
    </xf>
    <xf numFmtId="0" fontId="10" fillId="0" borderId="13" xfId="3" applyFont="1" applyFill="1" applyBorder="1" applyAlignment="1">
      <alignment horizontal="center" vertical="top" wrapText="1"/>
    </xf>
    <xf numFmtId="0" fontId="9" fillId="0" borderId="9" xfId="3" applyFont="1" applyFill="1" applyBorder="1" applyAlignment="1">
      <alignment horizontal="left" wrapText="1"/>
    </xf>
    <xf numFmtId="0" fontId="9" fillId="0" borderId="10" xfId="3" applyFont="1" applyFill="1" applyBorder="1" applyAlignment="1">
      <alignment horizontal="left" wrapText="1"/>
    </xf>
    <xf numFmtId="0" fontId="10" fillId="0" borderId="7" xfId="3" applyFont="1" applyFill="1" applyBorder="1" applyAlignment="1">
      <alignment horizontal="left" vertical="top" wrapText="1" indent="3"/>
    </xf>
    <xf numFmtId="0" fontId="10" fillId="0" borderId="8" xfId="3" applyFont="1" applyFill="1" applyBorder="1" applyAlignment="1">
      <alignment horizontal="left" vertical="top" wrapText="1" indent="3"/>
    </xf>
    <xf numFmtId="0" fontId="10" fillId="0" borderId="7" xfId="3" applyFont="1" applyFill="1" applyBorder="1" applyAlignment="1">
      <alignment horizontal="left" vertical="top" wrapText="1" indent="4"/>
    </xf>
    <xf numFmtId="0" fontId="10" fillId="0" borderId="8" xfId="3" applyFont="1" applyFill="1" applyBorder="1" applyAlignment="1">
      <alignment horizontal="left" vertical="top" wrapText="1" indent="4"/>
    </xf>
    <xf numFmtId="0" fontId="8" fillId="0" borderId="0" xfId="3" applyFont="1" applyFill="1" applyBorder="1" applyAlignment="1">
      <alignment horizontal="center" vertical="top" wrapText="1"/>
    </xf>
    <xf numFmtId="0" fontId="10" fillId="0" borderId="5" xfId="3" applyFont="1" applyFill="1" applyBorder="1" applyAlignment="1">
      <alignment horizontal="right" vertical="top" wrapText="1" indent="5"/>
    </xf>
    <xf numFmtId="0" fontId="12" fillId="0" borderId="6" xfId="3" applyFont="1" applyFill="1" applyBorder="1" applyAlignment="1">
      <alignment horizontal="left" vertical="top" wrapText="1"/>
    </xf>
    <xf numFmtId="0" fontId="12" fillId="0" borderId="12" xfId="3" applyFont="1" applyFill="1" applyBorder="1" applyAlignment="1">
      <alignment horizontal="left" vertical="top" wrapText="1"/>
    </xf>
    <xf numFmtId="0" fontId="12" fillId="0" borderId="13" xfId="3" applyFont="1" applyFill="1" applyBorder="1" applyAlignment="1">
      <alignment horizontal="left" vertical="top" wrapText="1"/>
    </xf>
    <xf numFmtId="0" fontId="12" fillId="0" borderId="7" xfId="3" applyFont="1" applyFill="1" applyBorder="1" applyAlignment="1">
      <alignment horizontal="left" vertical="top" wrapText="1" indent="2"/>
    </xf>
    <xf numFmtId="0" fontId="12" fillId="0" borderId="8" xfId="3" applyFont="1" applyFill="1" applyBorder="1" applyAlignment="1">
      <alignment horizontal="left" vertical="top" wrapText="1" indent="2"/>
    </xf>
    <xf numFmtId="0" fontId="12" fillId="0" borderId="6" xfId="3" applyFont="1" applyFill="1" applyBorder="1" applyAlignment="1">
      <alignment horizontal="center" vertical="top" wrapText="1"/>
    </xf>
    <xf numFmtId="0" fontId="12" fillId="0" borderId="12" xfId="3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top" wrapText="1"/>
    </xf>
    <xf numFmtId="0" fontId="9" fillId="0" borderId="6" xfId="3" applyFont="1" applyFill="1" applyBorder="1" applyAlignment="1">
      <alignment horizontal="center" vertical="top" wrapText="1"/>
    </xf>
    <xf numFmtId="0" fontId="9" fillId="0" borderId="12" xfId="3" applyFont="1" applyFill="1" applyBorder="1" applyAlignment="1">
      <alignment horizontal="center" vertical="top" wrapText="1"/>
    </xf>
    <xf numFmtId="0" fontId="9" fillId="0" borderId="13" xfId="3" applyFont="1" applyFill="1" applyBorder="1" applyAlignment="1">
      <alignment horizontal="center" vertical="top" wrapText="1"/>
    </xf>
    <xf numFmtId="0" fontId="12" fillId="0" borderId="9" xfId="3" applyFont="1" applyFill="1" applyBorder="1" applyAlignment="1">
      <alignment horizontal="center" vertical="top" wrapText="1"/>
    </xf>
    <xf numFmtId="0" fontId="12" fillId="0" borderId="10" xfId="3" applyFont="1" applyFill="1" applyBorder="1" applyAlignment="1">
      <alignment horizontal="center" vertical="top" wrapText="1"/>
    </xf>
    <xf numFmtId="0" fontId="12" fillId="0" borderId="15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center" vertical="top" wrapText="1"/>
    </xf>
    <xf numFmtId="0" fontId="12" fillId="0" borderId="19" xfId="3" applyFont="1" applyFill="1" applyBorder="1" applyAlignment="1">
      <alignment horizontal="center" vertical="top" wrapText="1"/>
    </xf>
    <xf numFmtId="0" fontId="12" fillId="0" borderId="11" xfId="3" applyFont="1" applyFill="1" applyBorder="1" applyAlignment="1">
      <alignment horizontal="center" vertical="top" wrapText="1"/>
    </xf>
    <xf numFmtId="0" fontId="12" fillId="0" borderId="20" xfId="3" applyFont="1" applyFill="1" applyBorder="1" applyAlignment="1">
      <alignment horizontal="center" vertical="top" wrapText="1"/>
    </xf>
    <xf numFmtId="0" fontId="12" fillId="0" borderId="16" xfId="3" applyFont="1" applyFill="1" applyBorder="1" applyAlignment="1">
      <alignment horizontal="center" vertical="top" wrapText="1"/>
    </xf>
  </cellXfs>
  <cellStyles count="6">
    <cellStyle name="パーセント" xfId="5" builtinId="5"/>
    <cellStyle name="桁区切り" xfId="2" builtinId="6"/>
    <cellStyle name="桁区切り 2" xfId="4" xr:uid="{25E2BC46-C14B-41E3-BE61-8A1B27AD98A3}"/>
    <cellStyle name="標準" xfId="0" builtinId="0"/>
    <cellStyle name="標準 2" xfId="1" xr:uid="{6911B90D-144E-4EC3-8CB4-4307306A4F46}"/>
    <cellStyle name="標準 3" xfId="3" xr:uid="{DDE5C2A9-CFEB-4AED-8037-77B7FFABCDF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EEE0-6FE9-4E4B-BDD7-032CFE14C42C}">
  <sheetPr>
    <tabColor rgb="FFFFFF00"/>
    <pageSetUpPr fitToPage="1"/>
  </sheetPr>
  <dimension ref="A1:O101"/>
  <sheetViews>
    <sheetView tabSelected="1" view="pageBreakPreview" zoomScale="85" zoomScaleNormal="85" zoomScaleSheetLayoutView="85" workbookViewId="0"/>
  </sheetViews>
  <sheetFormatPr defaultRowHeight="18.75"/>
  <cols>
    <col min="1" max="1" width="6" style="2" customWidth="1"/>
    <col min="2" max="2" width="5.125" style="11" hidden="1" customWidth="1"/>
    <col min="3" max="3" width="5.125" style="11" customWidth="1"/>
    <col min="4" max="4" width="45.25" customWidth="1"/>
    <col min="5" max="5" width="9" style="11" customWidth="1"/>
    <col min="6" max="6" width="11.125" style="100" customWidth="1"/>
    <col min="7" max="7" width="9.25" style="78" bestFit="1" customWidth="1"/>
    <col min="8" max="8" width="30.375" customWidth="1"/>
    <col min="9" max="9" width="19.5" customWidth="1"/>
    <col min="10" max="10" width="11.25" style="78" customWidth="1"/>
    <col min="11" max="11" width="11.25" style="88" customWidth="1"/>
    <col min="12" max="14" width="11.5" style="78" customWidth="1"/>
    <col min="15" max="15" width="15.125" style="78" customWidth="1"/>
  </cols>
  <sheetData>
    <row r="1" spans="1:15">
      <c r="B1" s="67"/>
      <c r="C1" s="67"/>
    </row>
    <row r="2" spans="1:15" ht="30">
      <c r="C2" s="65" t="s">
        <v>134</v>
      </c>
    </row>
    <row r="4" spans="1:15" ht="23.25" customHeight="1">
      <c r="A4" s="12"/>
      <c r="B4" s="13"/>
      <c r="C4" s="94"/>
      <c r="D4" s="159" t="s">
        <v>2</v>
      </c>
      <c r="E4" s="160"/>
      <c r="F4" s="160"/>
      <c r="G4" s="161"/>
      <c r="H4" s="162" t="s">
        <v>161</v>
      </c>
      <c r="I4" s="162"/>
      <c r="J4" s="162"/>
      <c r="K4" s="163"/>
      <c r="L4" s="164" t="s">
        <v>116</v>
      </c>
      <c r="M4" s="164"/>
      <c r="N4" s="164"/>
      <c r="O4" s="164"/>
    </row>
    <row r="5" spans="1:15" ht="33" customHeight="1">
      <c r="A5" s="60"/>
      <c r="B5" s="130" t="s">
        <v>230</v>
      </c>
      <c r="C5" s="13" t="s">
        <v>480</v>
      </c>
      <c r="D5" s="38" t="s">
        <v>3</v>
      </c>
      <c r="E5" s="38" t="s">
        <v>162</v>
      </c>
      <c r="F5" s="101" t="s">
        <v>203</v>
      </c>
      <c r="G5" s="14" t="s">
        <v>12</v>
      </c>
      <c r="H5" s="55" t="s">
        <v>4</v>
      </c>
      <c r="I5" s="55" t="s">
        <v>108</v>
      </c>
      <c r="J5" s="15" t="s">
        <v>5</v>
      </c>
      <c r="K5" s="99" t="s">
        <v>6</v>
      </c>
      <c r="L5" s="15" t="s">
        <v>112</v>
      </c>
      <c r="M5" s="15" t="s">
        <v>113</v>
      </c>
      <c r="N5" s="15" t="s">
        <v>114</v>
      </c>
      <c r="O5" s="15" t="s">
        <v>115</v>
      </c>
    </row>
    <row r="6" spans="1:15">
      <c r="A6" s="61"/>
      <c r="B6" s="57">
        <v>1</v>
      </c>
      <c r="C6" s="57">
        <v>1</v>
      </c>
      <c r="D6" s="150" t="s">
        <v>217</v>
      </c>
      <c r="E6" s="151" t="s">
        <v>109</v>
      </c>
      <c r="F6" s="91">
        <v>1600</v>
      </c>
      <c r="G6" s="91">
        <f>SUMIF('様式第11号　削減量算出根拠一覧（速水小）'!T:T,様式第10号事業費及び積算根拠資料!B6,'様式第11号　削減量算出根拠一覧（速水小）'!K:K)+SUMIF('様式第11号　削減量算出根拠一覧（高月小）'!T:T,様式第10号事業費及び積算根拠資料!B6,'様式第11号　削減量算出根拠一覧（高月小）'!K:K)+SUMIF('様式第11号　削減量算出根拠一覧（高月中）'!T:T,様式第10号事業費及び積算根拠資料!B6,'様式第11号　削減量算出根拠一覧（高月中）'!K:K)</f>
        <v>1</v>
      </c>
      <c r="H6" s="154"/>
      <c r="I6" s="154"/>
      <c r="J6" s="154"/>
      <c r="K6" s="154"/>
      <c r="L6" s="154"/>
      <c r="M6" s="154"/>
      <c r="N6" s="154"/>
      <c r="O6" s="3">
        <f t="shared" ref="O6:O37" si="0">(L6+M6+N6)*G6</f>
        <v>0</v>
      </c>
    </row>
    <row r="7" spans="1:15">
      <c r="A7" s="61"/>
      <c r="B7" s="57">
        <v>2</v>
      </c>
      <c r="C7" s="57">
        <v>2</v>
      </c>
      <c r="D7" s="127" t="s">
        <v>207</v>
      </c>
      <c r="E7" s="151" t="s">
        <v>109</v>
      </c>
      <c r="F7" s="91">
        <v>1600</v>
      </c>
      <c r="G7" s="133">
        <f>SUMIF('様式第11号　削減量算出根拠一覧（速水小）'!T:T,様式第10号事業費及び積算根拠資料!B7,'様式第11号　削減量算出根拠一覧（速水小）'!K:K)+SUMIF('様式第11号　削減量算出根拠一覧（高月小）'!T:T,様式第10号事業費及び積算根拠資料!B7,'様式第11号　削減量算出根拠一覧（高月小）'!K:K)+SUMIF('様式第11号　削減量算出根拠一覧（高月中）'!T:T,様式第10号事業費及び積算根拠資料!B7,'様式第11号　削減量算出根拠一覧（高月中）'!K:K)</f>
        <v>5</v>
      </c>
      <c r="H7" s="154"/>
      <c r="I7" s="154"/>
      <c r="J7" s="154"/>
      <c r="K7" s="154"/>
      <c r="L7" s="154"/>
      <c r="M7" s="154"/>
      <c r="N7" s="154"/>
      <c r="O7" s="3">
        <f t="shared" si="0"/>
        <v>0</v>
      </c>
    </row>
    <row r="8" spans="1:15">
      <c r="A8" s="62"/>
      <c r="B8" s="57">
        <v>3</v>
      </c>
      <c r="C8" s="57">
        <v>3</v>
      </c>
      <c r="D8" s="56" t="s">
        <v>208</v>
      </c>
      <c r="E8" s="151" t="s">
        <v>109</v>
      </c>
      <c r="F8" s="91">
        <v>3200</v>
      </c>
      <c r="G8" s="133">
        <f>SUMIF('様式第11号　削減量算出根拠一覧（速水小）'!T:T,様式第10号事業費及び積算根拠資料!B8,'様式第11号　削減量算出根拠一覧（速水小）'!K:K)+SUMIF('様式第11号　削減量算出根拠一覧（高月小）'!T:T,様式第10号事業費及び積算根拠資料!B8,'様式第11号　削減量算出根拠一覧（高月小）'!K:K)+SUMIF('様式第11号　削減量算出根拠一覧（高月中）'!T:T,様式第10号事業費及び積算根拠資料!B8,'様式第11号　削減量算出根拠一覧（高月中）'!K:K)</f>
        <v>3</v>
      </c>
      <c r="H8" s="154"/>
      <c r="I8" s="154"/>
      <c r="J8" s="154"/>
      <c r="K8" s="154"/>
      <c r="L8" s="154"/>
      <c r="M8" s="154"/>
      <c r="N8" s="154"/>
      <c r="O8" s="3">
        <f t="shared" si="0"/>
        <v>0</v>
      </c>
    </row>
    <row r="9" spans="1:15">
      <c r="A9" s="62"/>
      <c r="B9" s="57">
        <v>4</v>
      </c>
      <c r="C9" s="57">
        <v>4</v>
      </c>
      <c r="D9" s="56" t="s">
        <v>218</v>
      </c>
      <c r="E9" s="151" t="s">
        <v>109</v>
      </c>
      <c r="F9" s="91">
        <v>3200</v>
      </c>
      <c r="G9" s="133">
        <f>SUMIF('様式第11号　削減量算出根拠一覧（速水小）'!T:T,様式第10号事業費及び積算根拠資料!B9,'様式第11号　削減量算出根拠一覧（速水小）'!K:K)+SUMIF('様式第11号　削減量算出根拠一覧（高月小）'!T:T,様式第10号事業費及び積算根拠資料!B9,'様式第11号　削減量算出根拠一覧（高月小）'!K:K)+SUMIF('様式第11号　削減量算出根拠一覧（高月中）'!T:T,様式第10号事業費及び積算根拠資料!B9,'様式第11号　削減量算出根拠一覧（高月中）'!K:K)</f>
        <v>41</v>
      </c>
      <c r="H9" s="154"/>
      <c r="I9" s="154"/>
      <c r="J9" s="154"/>
      <c r="K9" s="154"/>
      <c r="L9" s="154"/>
      <c r="M9" s="154"/>
      <c r="N9" s="154"/>
      <c r="O9" s="3">
        <f t="shared" si="0"/>
        <v>0</v>
      </c>
    </row>
    <row r="10" spans="1:15">
      <c r="A10" s="62"/>
      <c r="B10" s="57">
        <v>5</v>
      </c>
      <c r="C10" s="57">
        <v>5</v>
      </c>
      <c r="D10" s="56" t="s">
        <v>209</v>
      </c>
      <c r="E10" s="151" t="s">
        <v>109</v>
      </c>
      <c r="F10" s="91">
        <v>3200</v>
      </c>
      <c r="G10" s="133">
        <f>SUMIF('様式第11号　削減量算出根拠一覧（速水小）'!T:T,様式第10号事業費及び積算根拠資料!B10,'様式第11号　削減量算出根拠一覧（速水小）'!K:K)+SUMIF('様式第11号　削減量算出根拠一覧（高月小）'!T:T,様式第10号事業費及び積算根拠資料!B10,'様式第11号　削減量算出根拠一覧（高月小）'!K:K)+SUMIF('様式第11号　削減量算出根拠一覧（高月中）'!T:T,様式第10号事業費及び積算根拠資料!B10,'様式第11号　削減量算出根拠一覧（高月中）'!K:K)</f>
        <v>151</v>
      </c>
      <c r="H10" s="154"/>
      <c r="I10" s="154"/>
      <c r="J10" s="154"/>
      <c r="K10" s="154"/>
      <c r="L10" s="154"/>
      <c r="M10" s="154"/>
      <c r="N10" s="154"/>
      <c r="O10" s="3">
        <f t="shared" si="0"/>
        <v>0</v>
      </c>
    </row>
    <row r="11" spans="1:15">
      <c r="A11" s="61"/>
      <c r="B11" s="57">
        <v>6</v>
      </c>
      <c r="C11" s="57">
        <v>6</v>
      </c>
      <c r="D11" s="56" t="s">
        <v>210</v>
      </c>
      <c r="E11" s="151" t="s">
        <v>109</v>
      </c>
      <c r="F11" s="91">
        <v>6900</v>
      </c>
      <c r="G11" s="133">
        <f>SUMIF('様式第11号　削減量算出根拠一覧（速水小）'!T:T,様式第10号事業費及び積算根拠資料!B11,'様式第11号　削減量算出根拠一覧（速水小）'!K:K)+SUMIF('様式第11号　削減量算出根拠一覧（高月小）'!T:T,様式第10号事業費及び積算根拠資料!B11,'様式第11号　削減量算出根拠一覧（高月小）'!K:K)+SUMIF('様式第11号　削減量算出根拠一覧（高月中）'!T:T,様式第10号事業費及び積算根拠資料!B11,'様式第11号　削減量算出根拠一覧（高月中）'!K:K)</f>
        <v>555</v>
      </c>
      <c r="H11" s="154"/>
      <c r="I11" s="154"/>
      <c r="J11" s="154"/>
      <c r="K11" s="154"/>
      <c r="L11" s="154"/>
      <c r="M11" s="154"/>
      <c r="N11" s="154"/>
      <c r="O11" s="3">
        <f t="shared" si="0"/>
        <v>0</v>
      </c>
    </row>
    <row r="12" spans="1:15" hidden="1">
      <c r="A12" s="61"/>
      <c r="B12" s="57">
        <v>7</v>
      </c>
      <c r="C12" s="57">
        <v>7</v>
      </c>
      <c r="D12" s="56" t="s">
        <v>225</v>
      </c>
      <c r="E12" s="151" t="s">
        <v>109</v>
      </c>
      <c r="F12" s="91"/>
      <c r="G12" s="133">
        <f>SUMIF('様式第11号　削減量算出根拠一覧（速水小）'!T:T,様式第10号事業費及び積算根拠資料!B12,'様式第11号　削減量算出根拠一覧（速水小）'!K:K)+SUMIF('様式第11号　削減量算出根拠一覧（高月小）'!T:T,様式第10号事業費及び積算根拠資料!B12,'様式第11号　削減量算出根拠一覧（高月小）'!K:K)+SUMIF('様式第11号　削減量算出根拠一覧（高月中）'!T:T,様式第10号事業費及び積算根拠資料!B12,'様式第11号　削減量算出根拠一覧（高月中）'!K:K)</f>
        <v>0</v>
      </c>
      <c r="H12" s="154"/>
      <c r="I12" s="154"/>
      <c r="J12" s="154"/>
      <c r="K12" s="154"/>
      <c r="L12" s="154"/>
      <c r="M12" s="154"/>
      <c r="N12" s="154"/>
      <c r="O12" s="3">
        <f t="shared" si="0"/>
        <v>0</v>
      </c>
    </row>
    <row r="13" spans="1:15">
      <c r="A13" s="61"/>
      <c r="B13" s="57">
        <v>8</v>
      </c>
      <c r="C13" s="57">
        <v>8</v>
      </c>
      <c r="D13" s="56" t="s">
        <v>207</v>
      </c>
      <c r="E13" s="151" t="s">
        <v>184</v>
      </c>
      <c r="F13" s="91">
        <v>1600</v>
      </c>
      <c r="G13" s="133">
        <f>SUMIF('様式第11号　削減量算出根拠一覧（速水小）'!T:T,様式第10号事業費及び積算根拠資料!B13,'様式第11号　削減量算出根拠一覧（速水小）'!K:K)+SUMIF('様式第11号　削減量算出根拠一覧（高月小）'!T:T,様式第10号事業費及び積算根拠資料!B13,'様式第11号　削減量算出根拠一覧（高月小）'!K:K)+SUMIF('様式第11号　削減量算出根拠一覧（高月中）'!T:T,様式第10号事業費及び積算根拠資料!B13,'様式第11号　削減量算出根拠一覧（高月中）'!K:K)</f>
        <v>20</v>
      </c>
      <c r="H13" s="154"/>
      <c r="I13" s="154"/>
      <c r="J13" s="154"/>
      <c r="K13" s="154"/>
      <c r="L13" s="154"/>
      <c r="M13" s="154"/>
      <c r="N13" s="154"/>
      <c r="O13" s="3">
        <f t="shared" si="0"/>
        <v>0</v>
      </c>
    </row>
    <row r="14" spans="1:15">
      <c r="A14" s="61"/>
      <c r="B14" s="57">
        <v>9</v>
      </c>
      <c r="C14" s="57">
        <v>9</v>
      </c>
      <c r="D14" s="56" t="s">
        <v>208</v>
      </c>
      <c r="E14" s="151" t="s">
        <v>184</v>
      </c>
      <c r="F14" s="91">
        <v>3200</v>
      </c>
      <c r="G14" s="133">
        <f>SUMIF('様式第11号　削減量算出根拠一覧（速水小）'!T:T,様式第10号事業費及び積算根拠資料!B14,'様式第11号　削減量算出根拠一覧（速水小）'!K:K)+SUMIF('様式第11号　削減量算出根拠一覧（高月小）'!T:T,様式第10号事業費及び積算根拠資料!B14,'様式第11号　削減量算出根拠一覧（高月小）'!K:K)+SUMIF('様式第11号　削減量算出根拠一覧（高月中）'!T:T,様式第10号事業費及び積算根拠資料!B14,'様式第11号　削減量算出根拠一覧（高月中）'!K:K)</f>
        <v>33</v>
      </c>
      <c r="H14" s="154"/>
      <c r="I14" s="154"/>
      <c r="J14" s="154"/>
      <c r="K14" s="154"/>
      <c r="L14" s="154"/>
      <c r="M14" s="154"/>
      <c r="N14" s="154"/>
      <c r="O14" s="3">
        <f t="shared" si="0"/>
        <v>0</v>
      </c>
    </row>
    <row r="15" spans="1:15">
      <c r="A15" s="61"/>
      <c r="B15" s="57">
        <v>10</v>
      </c>
      <c r="C15" s="57">
        <v>10</v>
      </c>
      <c r="D15" s="56" t="s">
        <v>209</v>
      </c>
      <c r="E15" s="151" t="s">
        <v>184</v>
      </c>
      <c r="F15" s="91">
        <v>3200</v>
      </c>
      <c r="G15" s="133">
        <f>SUMIF('様式第11号　削減量算出根拠一覧（速水小）'!T:T,様式第10号事業費及び積算根拠資料!B15,'様式第11号　削減量算出根拠一覧（速水小）'!K:K)+SUMIF('様式第11号　削減量算出根拠一覧（高月小）'!T:T,様式第10号事業費及び積算根拠資料!B15,'様式第11号　削減量算出根拠一覧（高月小）'!K:K)+SUMIF('様式第11号　削減量算出根拠一覧（高月中）'!T:T,様式第10号事業費及び積算根拠資料!B15,'様式第11号　削減量算出根拠一覧（高月中）'!K:K)</f>
        <v>247</v>
      </c>
      <c r="H15" s="154"/>
      <c r="I15" s="154"/>
      <c r="J15" s="154"/>
      <c r="K15" s="154"/>
      <c r="L15" s="154"/>
      <c r="M15" s="154"/>
      <c r="N15" s="154"/>
      <c r="O15" s="3">
        <f t="shared" si="0"/>
        <v>0</v>
      </c>
    </row>
    <row r="16" spans="1:15">
      <c r="A16" s="61"/>
      <c r="B16" s="57">
        <v>11</v>
      </c>
      <c r="C16" s="57">
        <v>11</v>
      </c>
      <c r="D16" s="56" t="s">
        <v>210</v>
      </c>
      <c r="E16" s="151" t="s">
        <v>184</v>
      </c>
      <c r="F16" s="91">
        <v>6900</v>
      </c>
      <c r="G16" s="133">
        <f>SUMIF('様式第11号　削減量算出根拠一覧（速水小）'!T:T,様式第10号事業費及び積算根拠資料!B16,'様式第11号　削減量算出根拠一覧（速水小）'!K:K)+SUMIF('様式第11号　削減量算出根拠一覧（高月小）'!T:T,様式第10号事業費及び積算根拠資料!B16,'様式第11号　削減量算出根拠一覧（高月小）'!K:K)+SUMIF('様式第11号　削減量算出根拠一覧（高月中）'!T:T,様式第10号事業費及び積算根拠資料!B16,'様式第11号　削減量算出根拠一覧（高月中）'!K:K)</f>
        <v>330</v>
      </c>
      <c r="H16" s="154"/>
      <c r="I16" s="154"/>
      <c r="J16" s="154"/>
      <c r="K16" s="154"/>
      <c r="L16" s="154"/>
      <c r="M16" s="154"/>
      <c r="N16" s="154"/>
      <c r="O16" s="3">
        <f t="shared" si="0"/>
        <v>0</v>
      </c>
    </row>
    <row r="17" spans="1:15">
      <c r="A17" s="61"/>
      <c r="B17" s="57">
        <v>12</v>
      </c>
      <c r="C17" s="57">
        <v>12</v>
      </c>
      <c r="D17" s="56" t="s">
        <v>482</v>
      </c>
      <c r="E17" s="151" t="s">
        <v>184</v>
      </c>
      <c r="F17" s="91">
        <v>10000</v>
      </c>
      <c r="G17" s="133">
        <f>SUMIF('様式第11号　削減量算出根拠一覧（速水小）'!T:T,様式第10号事業費及び積算根拠資料!B17,'様式第11号　削減量算出根拠一覧（速水小）'!K:K)+SUMIF('様式第11号　削減量算出根拠一覧（高月小）'!T:T,様式第10号事業費及び積算根拠資料!B17,'様式第11号　削減量算出根拠一覧（高月小）'!K:K)+SUMIF('様式第11号　削減量算出根拠一覧（高月中）'!T:T,様式第10号事業費及び積算根拠資料!B17,'様式第11号　削減量算出根拠一覧（高月中）'!K:K)</f>
        <v>29</v>
      </c>
      <c r="H17" s="154"/>
      <c r="I17" s="154"/>
      <c r="J17" s="154"/>
      <c r="K17" s="154"/>
      <c r="L17" s="154"/>
      <c r="M17" s="154"/>
      <c r="N17" s="154"/>
      <c r="O17" s="3">
        <f t="shared" si="0"/>
        <v>0</v>
      </c>
    </row>
    <row r="18" spans="1:15">
      <c r="A18" s="62"/>
      <c r="B18" s="57">
        <v>13</v>
      </c>
      <c r="C18" s="57">
        <v>13</v>
      </c>
      <c r="D18" s="152" t="str">
        <f t="shared" ref="D18:D23" si="1">D6&amp;"　防水型"</f>
        <v>蛍光灯Hf16形1灯相当器具　トラフ型　防水型</v>
      </c>
      <c r="E18" s="151" t="str">
        <f t="shared" ref="E18:F23" si="2">E6</f>
        <v>直付型</v>
      </c>
      <c r="F18" s="91">
        <f t="shared" si="2"/>
        <v>1600</v>
      </c>
      <c r="G18" s="133">
        <f>SUMIF('様式第11号　削減量算出根拠一覧（速水小）'!T:T,様式第10号事業費及び積算根拠資料!B18,'様式第11号　削減量算出根拠一覧（速水小）'!K:K)+SUMIF('様式第11号　削減量算出根拠一覧（高月小）'!T:T,様式第10号事業費及び積算根拠資料!B18,'様式第11号　削減量算出根拠一覧（高月小）'!K:K)+SUMIF('様式第11号　削減量算出根拠一覧（高月中）'!T:T,様式第10号事業費及び積算根拠資料!B18,'様式第11号　削減量算出根拠一覧（高月中）'!K:K)</f>
        <v>6</v>
      </c>
      <c r="H18" s="154"/>
      <c r="I18" s="154"/>
      <c r="J18" s="154"/>
      <c r="K18" s="154"/>
      <c r="L18" s="154"/>
      <c r="M18" s="154"/>
      <c r="N18" s="154"/>
      <c r="O18" s="3">
        <f t="shared" si="0"/>
        <v>0</v>
      </c>
    </row>
    <row r="19" spans="1:15">
      <c r="A19" s="61"/>
      <c r="B19" s="57">
        <v>14</v>
      </c>
      <c r="C19" s="57">
        <v>14</v>
      </c>
      <c r="D19" s="152" t="str">
        <f t="shared" si="1"/>
        <v>蛍光灯Hf16形1灯相当器具　230mm幅　防水型</v>
      </c>
      <c r="E19" s="151" t="str">
        <f t="shared" si="2"/>
        <v>直付型</v>
      </c>
      <c r="F19" s="91">
        <f t="shared" si="2"/>
        <v>1600</v>
      </c>
      <c r="G19" s="133">
        <f>SUMIF('様式第11号　削減量算出根拠一覧（速水小）'!T:T,様式第10号事業費及び積算根拠資料!B19,'様式第11号　削減量算出根拠一覧（速水小）'!K:K)+SUMIF('様式第11号　削減量算出根拠一覧（高月小）'!T:T,様式第10号事業費及び積算根拠資料!B19,'様式第11号　削減量算出根拠一覧（高月小）'!K:K)+SUMIF('様式第11号　削減量算出根拠一覧（高月中）'!T:T,様式第10号事業費及び積算根拠資料!B19,'様式第11号　削減量算出根拠一覧（高月中）'!K:K)</f>
        <v>10</v>
      </c>
      <c r="H19" s="154"/>
      <c r="I19" s="154"/>
      <c r="J19" s="154"/>
      <c r="K19" s="154"/>
      <c r="L19" s="154"/>
      <c r="M19" s="154"/>
      <c r="N19" s="154"/>
      <c r="O19" s="3">
        <f t="shared" si="0"/>
        <v>0</v>
      </c>
    </row>
    <row r="20" spans="1:15" hidden="1">
      <c r="A20" s="63"/>
      <c r="B20" s="57">
        <v>15</v>
      </c>
      <c r="C20" s="57">
        <v>15</v>
      </c>
      <c r="D20" s="152" t="str">
        <f t="shared" si="1"/>
        <v>蛍光灯Hf16形2灯相当器具　230mm幅　防水型</v>
      </c>
      <c r="E20" s="151" t="str">
        <f t="shared" si="2"/>
        <v>直付型</v>
      </c>
      <c r="F20" s="91">
        <f t="shared" si="2"/>
        <v>3200</v>
      </c>
      <c r="G20" s="133">
        <f>SUMIF('様式第11号　削減量算出根拠一覧（速水小）'!T:T,様式第10号事業費及び積算根拠資料!B20,'様式第11号　削減量算出根拠一覧（速水小）'!K:K)+SUMIF('様式第11号　削減量算出根拠一覧（高月小）'!T:T,様式第10号事業費及び積算根拠資料!B20,'様式第11号　削減量算出根拠一覧（高月小）'!K:K)+SUMIF('様式第11号　削減量算出根拠一覧（高月中）'!T:T,様式第10号事業費及び積算根拠資料!B20,'様式第11号　削減量算出根拠一覧（高月中）'!K:K)</f>
        <v>0</v>
      </c>
      <c r="H20" s="154"/>
      <c r="I20" s="154"/>
      <c r="J20" s="154"/>
      <c r="K20" s="154"/>
      <c r="L20" s="154"/>
      <c r="M20" s="154"/>
      <c r="N20" s="154"/>
      <c r="O20" s="3">
        <f t="shared" si="0"/>
        <v>0</v>
      </c>
    </row>
    <row r="21" spans="1:15" hidden="1">
      <c r="A21" s="62"/>
      <c r="B21" s="57">
        <v>16</v>
      </c>
      <c r="C21" s="57">
        <v>16</v>
      </c>
      <c r="D21" s="152" t="str">
        <f t="shared" si="1"/>
        <v>蛍光灯Hf32形1灯相当器具　トラフ型　防水型</v>
      </c>
      <c r="E21" s="151" t="str">
        <f t="shared" si="2"/>
        <v>直付型</v>
      </c>
      <c r="F21" s="91">
        <f t="shared" si="2"/>
        <v>3200</v>
      </c>
      <c r="G21" s="133">
        <f>SUMIF('様式第11号　削減量算出根拠一覧（速水小）'!T:T,様式第10号事業費及び積算根拠資料!B21,'様式第11号　削減量算出根拠一覧（速水小）'!K:K)+SUMIF('様式第11号　削減量算出根拠一覧（高月小）'!T:T,様式第10号事業費及び積算根拠資料!B21,'様式第11号　削減量算出根拠一覧（高月小）'!K:K)+SUMIF('様式第11号　削減量算出根拠一覧（高月中）'!T:T,様式第10号事業費及び積算根拠資料!B21,'様式第11号　削減量算出根拠一覧（高月中）'!K:K)</f>
        <v>0</v>
      </c>
      <c r="H21" s="154"/>
      <c r="I21" s="154"/>
      <c r="J21" s="154"/>
      <c r="K21" s="154"/>
      <c r="L21" s="154"/>
      <c r="M21" s="154"/>
      <c r="N21" s="154"/>
      <c r="O21" s="3">
        <f t="shared" si="0"/>
        <v>0</v>
      </c>
    </row>
    <row r="22" spans="1:15">
      <c r="A22" s="62"/>
      <c r="B22" s="57">
        <v>17</v>
      </c>
      <c r="C22" s="57">
        <v>17</v>
      </c>
      <c r="D22" s="152" t="str">
        <f t="shared" si="1"/>
        <v>蛍光灯Hf32形1灯相当器具　230mm幅　防水型</v>
      </c>
      <c r="E22" s="151" t="str">
        <f t="shared" si="2"/>
        <v>直付型</v>
      </c>
      <c r="F22" s="91">
        <f t="shared" si="2"/>
        <v>3200</v>
      </c>
      <c r="G22" s="133">
        <f>SUMIF('様式第11号　削減量算出根拠一覧（速水小）'!T:T,様式第10号事業費及び積算根拠資料!B22,'様式第11号　削減量算出根拠一覧（速水小）'!K:K)+SUMIF('様式第11号　削減量算出根拠一覧（高月小）'!T:T,様式第10号事業費及び積算根拠資料!B22,'様式第11号　削減量算出根拠一覧（高月小）'!K:K)+SUMIF('様式第11号　削減量算出根拠一覧（高月中）'!T:T,様式第10号事業費及び積算根拠資料!B22,'様式第11号　削減量算出根拠一覧（高月中）'!K:K)</f>
        <v>54</v>
      </c>
      <c r="H22" s="154"/>
      <c r="I22" s="154"/>
      <c r="J22" s="154"/>
      <c r="K22" s="154"/>
      <c r="L22" s="154"/>
      <c r="M22" s="154"/>
      <c r="N22" s="154"/>
      <c r="O22" s="3">
        <f t="shared" si="0"/>
        <v>0</v>
      </c>
    </row>
    <row r="23" spans="1:15">
      <c r="A23" s="61"/>
      <c r="B23" s="57">
        <v>18</v>
      </c>
      <c r="C23" s="57">
        <v>18</v>
      </c>
      <c r="D23" s="152" t="str">
        <f t="shared" si="1"/>
        <v>蛍光灯Hf32形2灯相当器具　230mm幅　防水型</v>
      </c>
      <c r="E23" s="151" t="str">
        <f t="shared" si="2"/>
        <v>直付型</v>
      </c>
      <c r="F23" s="91">
        <f t="shared" si="2"/>
        <v>6900</v>
      </c>
      <c r="G23" s="133">
        <f>SUMIF('様式第11号　削減量算出根拠一覧（速水小）'!T:T,様式第10号事業費及び積算根拠資料!B23,'様式第11号　削減量算出根拠一覧（速水小）'!K:K)+SUMIF('様式第11号　削減量算出根拠一覧（高月小）'!T:T,様式第10号事業費及び積算根拠資料!B23,'様式第11号　削減量算出根拠一覧（高月小）'!K:K)+SUMIF('様式第11号　削減量算出根拠一覧（高月中）'!T:T,様式第10号事業費及び積算根拠資料!B23,'様式第11号　削減量算出根拠一覧（高月中）'!K:K)</f>
        <v>12</v>
      </c>
      <c r="H23" s="154"/>
      <c r="I23" s="154"/>
      <c r="J23" s="154"/>
      <c r="K23" s="154"/>
      <c r="L23" s="154"/>
      <c r="M23" s="154"/>
      <c r="N23" s="154"/>
      <c r="O23" s="3">
        <f t="shared" si="0"/>
        <v>0</v>
      </c>
    </row>
    <row r="24" spans="1:15" hidden="1">
      <c r="A24" s="61"/>
      <c r="B24" s="57">
        <v>19</v>
      </c>
      <c r="C24" s="57">
        <v>19</v>
      </c>
      <c r="D24" s="152" t="str">
        <f t="shared" ref="D24:D26" si="3">D13&amp;"　防水型"</f>
        <v>蛍光灯Hf16形1灯相当器具　230mm幅　防水型</v>
      </c>
      <c r="E24" s="151" t="str">
        <f t="shared" ref="E24:F24" si="4">E13</f>
        <v>埋込型</v>
      </c>
      <c r="F24" s="91">
        <f t="shared" si="4"/>
        <v>1600</v>
      </c>
      <c r="G24" s="133">
        <f>SUMIF('様式第11号　削減量算出根拠一覧（速水小）'!T:T,様式第10号事業費及び積算根拠資料!B24,'様式第11号　削減量算出根拠一覧（速水小）'!K:K)+SUMIF('様式第11号　削減量算出根拠一覧（高月小）'!T:T,様式第10号事業費及び積算根拠資料!B24,'様式第11号　削減量算出根拠一覧（高月小）'!K:K)+SUMIF('様式第11号　削減量算出根拠一覧（高月中）'!T:T,様式第10号事業費及び積算根拠資料!B24,'様式第11号　削減量算出根拠一覧（高月中）'!K:K)</f>
        <v>0</v>
      </c>
      <c r="H24" s="154"/>
      <c r="I24" s="154"/>
      <c r="J24" s="154"/>
      <c r="K24" s="154"/>
      <c r="L24" s="154"/>
      <c r="M24" s="154"/>
      <c r="N24" s="154"/>
      <c r="O24" s="3">
        <f t="shared" si="0"/>
        <v>0</v>
      </c>
    </row>
    <row r="25" spans="1:15" hidden="1">
      <c r="A25" s="61"/>
      <c r="B25" s="57">
        <v>20</v>
      </c>
      <c r="C25" s="57">
        <v>20</v>
      </c>
      <c r="D25" s="152" t="str">
        <f t="shared" si="3"/>
        <v>蛍光灯Hf16形2灯相当器具　230mm幅　防水型</v>
      </c>
      <c r="E25" s="151" t="str">
        <f t="shared" ref="E25:F25" si="5">E14</f>
        <v>埋込型</v>
      </c>
      <c r="F25" s="91">
        <f t="shared" si="5"/>
        <v>3200</v>
      </c>
      <c r="G25" s="133">
        <f>SUMIF('様式第11号　削減量算出根拠一覧（速水小）'!T:T,様式第10号事業費及び積算根拠資料!B25,'様式第11号　削減量算出根拠一覧（速水小）'!K:K)+SUMIF('様式第11号　削減量算出根拠一覧（高月小）'!T:T,様式第10号事業費及び積算根拠資料!B25,'様式第11号　削減量算出根拠一覧（高月小）'!K:K)+SUMIF('様式第11号　削減量算出根拠一覧（高月中）'!T:T,様式第10号事業費及び積算根拠資料!B25,'様式第11号　削減量算出根拠一覧（高月中）'!K:K)</f>
        <v>0</v>
      </c>
      <c r="H25" s="154"/>
      <c r="I25" s="154"/>
      <c r="J25" s="154"/>
      <c r="K25" s="154"/>
      <c r="L25" s="154"/>
      <c r="M25" s="154"/>
      <c r="N25" s="154"/>
      <c r="O25" s="3">
        <f t="shared" si="0"/>
        <v>0</v>
      </c>
    </row>
    <row r="26" spans="1:15">
      <c r="A26" s="61"/>
      <c r="B26" s="57">
        <v>21</v>
      </c>
      <c r="C26" s="57">
        <v>21</v>
      </c>
      <c r="D26" s="152" t="str">
        <f t="shared" si="3"/>
        <v>蛍光灯Hf32形1灯相当器具　230mm幅　防水型</v>
      </c>
      <c r="E26" s="151" t="str">
        <f t="shared" ref="E26:F26" si="6">E15</f>
        <v>埋込型</v>
      </c>
      <c r="F26" s="91">
        <f t="shared" si="6"/>
        <v>3200</v>
      </c>
      <c r="G26" s="133">
        <f>SUMIF('様式第11号　削減量算出根拠一覧（速水小）'!T:T,様式第10号事業費及び積算根拠資料!B26,'様式第11号　削減量算出根拠一覧（速水小）'!K:K)+SUMIF('様式第11号　削減量算出根拠一覧（高月小）'!T:T,様式第10号事業費及び積算根拠資料!B26,'様式第11号　削減量算出根拠一覧（高月小）'!K:K)+SUMIF('様式第11号　削減量算出根拠一覧（高月中）'!T:T,様式第10号事業費及び積算根拠資料!B26,'様式第11号　削減量算出根拠一覧（高月中）'!K:K)</f>
        <v>16</v>
      </c>
      <c r="H26" s="154"/>
      <c r="I26" s="154"/>
      <c r="J26" s="154"/>
      <c r="K26" s="154"/>
      <c r="L26" s="154"/>
      <c r="M26" s="154"/>
      <c r="N26" s="154"/>
      <c r="O26" s="3">
        <f t="shared" si="0"/>
        <v>0</v>
      </c>
    </row>
    <row r="27" spans="1:15" hidden="1">
      <c r="A27" s="61"/>
      <c r="B27" s="57">
        <v>22</v>
      </c>
      <c r="C27" s="57">
        <v>22</v>
      </c>
      <c r="D27" s="152" t="str">
        <f>D16&amp;"　防水型"</f>
        <v>蛍光灯Hf32形2灯相当器具　230mm幅　防水型</v>
      </c>
      <c r="E27" s="151" t="str">
        <f>E16</f>
        <v>埋込型</v>
      </c>
      <c r="F27" s="91">
        <f>F16</f>
        <v>6900</v>
      </c>
      <c r="G27" s="133">
        <f>SUMIF('様式第11号　削減量算出根拠一覧（速水小）'!T:T,様式第10号事業費及び積算根拠資料!B27,'様式第11号　削減量算出根拠一覧（速水小）'!K:K)+SUMIF('様式第11号　削減量算出根拠一覧（高月小）'!T:T,様式第10号事業費及び積算根拠資料!B27,'様式第11号　削減量算出根拠一覧（高月小）'!K:K)+SUMIF('様式第11号　削減量算出根拠一覧（高月中）'!T:T,様式第10号事業費及び積算根拠資料!B27,'様式第11号　削減量算出根拠一覧（高月中）'!K:K)</f>
        <v>0</v>
      </c>
      <c r="H27" s="154"/>
      <c r="I27" s="154"/>
      <c r="J27" s="154"/>
      <c r="K27" s="154"/>
      <c r="L27" s="154"/>
      <c r="M27" s="154"/>
      <c r="N27" s="154"/>
      <c r="O27" s="3">
        <f t="shared" si="0"/>
        <v>0</v>
      </c>
    </row>
    <row r="28" spans="1:15" hidden="1">
      <c r="A28" s="63"/>
      <c r="B28" s="57">
        <v>23</v>
      </c>
      <c r="C28" s="57">
        <v>23</v>
      </c>
      <c r="D28" s="56" t="s">
        <v>205</v>
      </c>
      <c r="E28" s="151" t="s">
        <v>109</v>
      </c>
      <c r="F28" s="91">
        <v>1600</v>
      </c>
      <c r="G28" s="133">
        <f>SUMIF('様式第11号　削減量算出根拠一覧（速水小）'!T:T,様式第10号事業費及び積算根拠資料!B28,'様式第11号　削減量算出根拠一覧（速水小）'!K:K)+SUMIF('様式第11号　削減量算出根拠一覧（高月小）'!T:T,様式第10号事業費及び積算根拠資料!B28,'様式第11号　削減量算出根拠一覧（高月小）'!K:K)+SUMIF('様式第11号　削減量算出根拠一覧（高月中）'!T:T,様式第10号事業費及び積算根拠資料!B28,'様式第11号　削減量算出根拠一覧（高月中）'!K:K)</f>
        <v>0</v>
      </c>
      <c r="H28" s="154"/>
      <c r="I28" s="154"/>
      <c r="J28" s="154"/>
      <c r="K28" s="154"/>
      <c r="L28" s="154"/>
      <c r="M28" s="154"/>
      <c r="N28" s="154"/>
      <c r="O28" s="3">
        <f t="shared" si="0"/>
        <v>0</v>
      </c>
    </row>
    <row r="29" spans="1:15">
      <c r="A29" s="61"/>
      <c r="B29" s="57">
        <v>24</v>
      </c>
      <c r="C29" s="57">
        <v>24</v>
      </c>
      <c r="D29" s="56" t="s">
        <v>205</v>
      </c>
      <c r="E29" s="151" t="s">
        <v>184</v>
      </c>
      <c r="F29" s="91">
        <v>1600</v>
      </c>
      <c r="G29" s="133">
        <f>SUMIF('様式第11号　削減量算出根拠一覧（速水小）'!T:T,様式第10号事業費及び積算根拠資料!B29,'様式第11号　削減量算出根拠一覧（速水小）'!K:K)+SUMIF('様式第11号　削減量算出根拠一覧（高月小）'!T:T,様式第10号事業費及び積算根拠資料!B29,'様式第11号　削減量算出根拠一覧（高月小）'!K:K)+SUMIF('様式第11号　削減量算出根拠一覧（高月中）'!T:T,様式第10号事業費及び積算根拠資料!B29,'様式第11号　削減量算出根拠一覧（高月中）'!K:K)</f>
        <v>83</v>
      </c>
      <c r="H29" s="154"/>
      <c r="I29" s="154"/>
      <c r="J29" s="154"/>
      <c r="K29" s="154"/>
      <c r="L29" s="154"/>
      <c r="M29" s="154"/>
      <c r="N29" s="154"/>
      <c r="O29" s="3">
        <f t="shared" si="0"/>
        <v>0</v>
      </c>
    </row>
    <row r="30" spans="1:15">
      <c r="A30" s="61"/>
      <c r="B30" s="57">
        <v>25</v>
      </c>
      <c r="C30" s="57">
        <v>25</v>
      </c>
      <c r="D30" s="56" t="s">
        <v>469</v>
      </c>
      <c r="E30" s="151" t="s">
        <v>109</v>
      </c>
      <c r="F30" s="91">
        <v>6400</v>
      </c>
      <c r="G30" s="133">
        <f>SUMIF('様式第11号　削減量算出根拠一覧（速水小）'!T:T,様式第10号事業費及び積算根拠資料!B30,'様式第11号　削減量算出根拠一覧（速水小）'!K:K)+SUMIF('様式第11号　削減量算出根拠一覧（高月小）'!T:T,様式第10号事業費及び積算根拠資料!B30,'様式第11号　削減量算出根拠一覧（高月小）'!K:K)+SUMIF('様式第11号　削減量算出根拠一覧（高月中）'!T:T,様式第10号事業費及び積算根拠資料!B30,'様式第11号　削減量算出根拠一覧（高月中）'!K:K)</f>
        <v>2</v>
      </c>
      <c r="H30" s="154"/>
      <c r="I30" s="154"/>
      <c r="J30" s="154"/>
      <c r="K30" s="154"/>
      <c r="L30" s="154"/>
      <c r="M30" s="154"/>
      <c r="N30" s="154"/>
      <c r="O30" s="3">
        <f t="shared" si="0"/>
        <v>0</v>
      </c>
    </row>
    <row r="31" spans="1:15" hidden="1">
      <c r="A31" s="61"/>
      <c r="B31" s="57">
        <v>26</v>
      </c>
      <c r="C31" s="57">
        <v>26</v>
      </c>
      <c r="D31" s="56" t="s">
        <v>229</v>
      </c>
      <c r="E31" s="151" t="s">
        <v>109</v>
      </c>
      <c r="F31" s="91">
        <v>5000</v>
      </c>
      <c r="G31" s="133">
        <f>SUMIF('様式第11号　削減量算出根拠一覧（速水小）'!T:T,様式第10号事業費及び積算根拠資料!B31,'様式第11号　削減量算出根拠一覧（速水小）'!K:K)+SUMIF('様式第11号　削減量算出根拠一覧（高月小）'!T:T,様式第10号事業費及び積算根拠資料!B31,'様式第11号　削減量算出根拠一覧（高月小）'!K:K)+SUMIF('様式第11号　削減量算出根拠一覧（高月中）'!T:T,様式第10号事業費及び積算根拠資料!B31,'様式第11号　削減量算出根拠一覧（高月中）'!K:K)</f>
        <v>0</v>
      </c>
      <c r="H31" s="154"/>
      <c r="I31" s="154"/>
      <c r="J31" s="154"/>
      <c r="K31" s="154"/>
      <c r="L31" s="154"/>
      <c r="M31" s="154"/>
      <c r="N31" s="154"/>
      <c r="O31" s="3">
        <f t="shared" si="0"/>
        <v>0</v>
      </c>
    </row>
    <row r="32" spans="1:15" hidden="1">
      <c r="A32" s="61"/>
      <c r="B32" s="57">
        <v>27</v>
      </c>
      <c r="C32" s="57">
        <v>27</v>
      </c>
      <c r="D32" s="56" t="s">
        <v>185</v>
      </c>
      <c r="E32" s="151" t="s">
        <v>109</v>
      </c>
      <c r="F32" s="91"/>
      <c r="G32" s="133">
        <f>SUMIF('様式第11号　削減量算出根拠一覧（速水小）'!T:T,様式第10号事業費及び積算根拠資料!B32,'様式第11号　削減量算出根拠一覧（速水小）'!K:K)+SUMIF('様式第11号　削減量算出根拠一覧（高月小）'!T:T,様式第10号事業費及び積算根拠資料!B32,'様式第11号　削減量算出根拠一覧（高月小）'!K:K)+SUMIF('様式第11号　削減量算出根拠一覧（高月中）'!T:T,様式第10号事業費及び積算根拠資料!B32,'様式第11号　削減量算出根拠一覧（高月中）'!K:K)</f>
        <v>0</v>
      </c>
      <c r="H32" s="154"/>
      <c r="I32" s="154"/>
      <c r="J32" s="154"/>
      <c r="K32" s="154"/>
      <c r="L32" s="154"/>
      <c r="M32" s="154"/>
      <c r="N32" s="154"/>
      <c r="O32" s="3">
        <f t="shared" si="0"/>
        <v>0</v>
      </c>
    </row>
    <row r="33" spans="1:15" hidden="1">
      <c r="A33" s="61"/>
      <c r="B33" s="57">
        <v>28</v>
      </c>
      <c r="C33" s="57">
        <v>28</v>
      </c>
      <c r="D33" s="56" t="s">
        <v>186</v>
      </c>
      <c r="E33" s="151" t="s">
        <v>109</v>
      </c>
      <c r="F33" s="91"/>
      <c r="G33" s="133">
        <f>SUMIF('様式第11号　削減量算出根拠一覧（速水小）'!T:T,様式第10号事業費及び積算根拠資料!B33,'様式第11号　削減量算出根拠一覧（速水小）'!K:K)+SUMIF('様式第11号　削減量算出根拠一覧（高月小）'!T:T,様式第10号事業費及び積算根拠資料!B33,'様式第11号　削減量算出根拠一覧（高月小）'!K:K)+SUMIF('様式第11号　削減量算出根拠一覧（高月中）'!T:T,様式第10号事業費及び積算根拠資料!B33,'様式第11号　削減量算出根拠一覧（高月中）'!K:K)</f>
        <v>0</v>
      </c>
      <c r="H33" s="154"/>
      <c r="I33" s="154"/>
      <c r="J33" s="154"/>
      <c r="K33" s="154"/>
      <c r="L33" s="154"/>
      <c r="M33" s="154"/>
      <c r="N33" s="154"/>
      <c r="O33" s="3">
        <f t="shared" si="0"/>
        <v>0</v>
      </c>
    </row>
    <row r="34" spans="1:15" hidden="1">
      <c r="A34" s="61"/>
      <c r="B34" s="57">
        <v>29</v>
      </c>
      <c r="C34" s="57">
        <v>29</v>
      </c>
      <c r="D34" s="56" t="s">
        <v>192</v>
      </c>
      <c r="E34" s="151" t="s">
        <v>109</v>
      </c>
      <c r="F34" s="91"/>
      <c r="G34" s="133">
        <f>SUMIF('様式第11号　削減量算出根拠一覧（速水小）'!T:T,様式第10号事業費及び積算根拠資料!B34,'様式第11号　削減量算出根拠一覧（速水小）'!K:K)+SUMIF('様式第11号　削減量算出根拠一覧（高月小）'!T:T,様式第10号事業費及び積算根拠資料!B34,'様式第11号　削減量算出根拠一覧（高月小）'!K:K)+SUMIF('様式第11号　削減量算出根拠一覧（高月中）'!T:T,様式第10号事業費及び積算根拠資料!B34,'様式第11号　削減量算出根拠一覧（高月中）'!K:K)</f>
        <v>0</v>
      </c>
      <c r="H34" s="154"/>
      <c r="I34" s="154"/>
      <c r="J34" s="154"/>
      <c r="K34" s="154"/>
      <c r="L34" s="154"/>
      <c r="M34" s="154"/>
      <c r="N34" s="154"/>
      <c r="O34" s="3">
        <f t="shared" si="0"/>
        <v>0</v>
      </c>
    </row>
    <row r="35" spans="1:15" hidden="1">
      <c r="A35" s="61"/>
      <c r="B35" s="57">
        <v>30</v>
      </c>
      <c r="C35" s="57">
        <v>30</v>
      </c>
      <c r="D35" s="56" t="s">
        <v>187</v>
      </c>
      <c r="E35" s="151" t="s">
        <v>109</v>
      </c>
      <c r="F35" s="91">
        <v>8000</v>
      </c>
      <c r="G35" s="133">
        <f>SUMIF('様式第11号　削減量算出根拠一覧（速水小）'!T:T,様式第10号事業費及び積算根拠資料!B35,'様式第11号　削減量算出根拠一覧（速水小）'!K:K)+SUMIF('様式第11号　削減量算出根拠一覧（高月小）'!T:T,様式第10号事業費及び積算根拠資料!B35,'様式第11号　削減量算出根拠一覧（高月小）'!K:K)+SUMIF('様式第11号　削減量算出根拠一覧（高月中）'!T:T,様式第10号事業費及び積算根拠資料!B35,'様式第11号　削減量算出根拠一覧（高月中）'!K:K)</f>
        <v>0</v>
      </c>
      <c r="H35" s="154"/>
      <c r="I35" s="154"/>
      <c r="J35" s="154"/>
      <c r="K35" s="154"/>
      <c r="L35" s="154"/>
      <c r="M35" s="154"/>
      <c r="N35" s="154"/>
      <c r="O35" s="3">
        <f t="shared" si="0"/>
        <v>0</v>
      </c>
    </row>
    <row r="36" spans="1:15" hidden="1">
      <c r="A36" s="61"/>
      <c r="B36" s="57">
        <v>31</v>
      </c>
      <c r="C36" s="57">
        <v>31</v>
      </c>
      <c r="D36" s="56" t="s">
        <v>193</v>
      </c>
      <c r="E36" s="151" t="s">
        <v>109</v>
      </c>
      <c r="F36" s="91"/>
      <c r="G36" s="133">
        <f>SUMIF('様式第11号　削減量算出根拠一覧（速水小）'!T:T,様式第10号事業費及び積算根拠資料!B36,'様式第11号　削減量算出根拠一覧（速水小）'!K:K)+SUMIF('様式第11号　削減量算出根拠一覧（高月小）'!T:T,様式第10号事業費及び積算根拠資料!B36,'様式第11号　削減量算出根拠一覧（高月小）'!K:K)+SUMIF('様式第11号　削減量算出根拠一覧（高月中）'!T:T,様式第10号事業費及び積算根拠資料!B36,'様式第11号　削減量算出根拠一覧（高月中）'!K:K)</f>
        <v>0</v>
      </c>
      <c r="H36" s="154"/>
      <c r="I36" s="154"/>
      <c r="J36" s="154"/>
      <c r="K36" s="154"/>
      <c r="L36" s="154"/>
      <c r="M36" s="154"/>
      <c r="N36" s="154"/>
      <c r="O36" s="3">
        <f t="shared" si="0"/>
        <v>0</v>
      </c>
    </row>
    <row r="37" spans="1:15" hidden="1">
      <c r="A37" s="61"/>
      <c r="B37" s="57">
        <v>32</v>
      </c>
      <c r="C37" s="57">
        <v>32</v>
      </c>
      <c r="D37" s="56" t="s">
        <v>188</v>
      </c>
      <c r="E37" s="151" t="s">
        <v>109</v>
      </c>
      <c r="F37" s="91"/>
      <c r="G37" s="133">
        <f>SUMIF('様式第11号　削減量算出根拠一覧（速水小）'!T:T,様式第10号事業費及び積算根拠資料!B37,'様式第11号　削減量算出根拠一覧（速水小）'!K:K)+SUMIF('様式第11号　削減量算出根拠一覧（高月小）'!T:T,様式第10号事業費及び積算根拠資料!B37,'様式第11号　削減量算出根拠一覧（高月小）'!K:K)+SUMIF('様式第11号　削減量算出根拠一覧（高月中）'!T:T,様式第10号事業費及び積算根拠資料!B37,'様式第11号　削減量算出根拠一覧（高月中）'!K:K)</f>
        <v>0</v>
      </c>
      <c r="H37" s="154"/>
      <c r="I37" s="154"/>
      <c r="J37" s="154"/>
      <c r="K37" s="154"/>
      <c r="L37" s="154"/>
      <c r="M37" s="154"/>
      <c r="N37" s="154"/>
      <c r="O37" s="3">
        <f t="shared" si="0"/>
        <v>0</v>
      </c>
    </row>
    <row r="38" spans="1:15" hidden="1">
      <c r="A38" s="61"/>
      <c r="B38" s="57">
        <v>33</v>
      </c>
      <c r="C38" s="57">
        <v>33</v>
      </c>
      <c r="D38" s="56" t="s">
        <v>215</v>
      </c>
      <c r="E38" s="151" t="s">
        <v>184</v>
      </c>
      <c r="F38" s="91"/>
      <c r="G38" s="133">
        <f>SUMIF('様式第11号　削減量算出根拠一覧（速水小）'!T:T,様式第10号事業費及び積算根拠資料!B38,'様式第11号　削減量算出根拠一覧（速水小）'!K:K)+SUMIF('様式第11号　削減量算出根拠一覧（高月小）'!T:T,様式第10号事業費及び積算根拠資料!B38,'様式第11号　削減量算出根拠一覧（高月小）'!K:K)+SUMIF('様式第11号　削減量算出根拠一覧（高月中）'!T:T,様式第10号事業費及び積算根拠資料!B38,'様式第11号　削減量算出根拠一覧（高月中）'!K:K)</f>
        <v>0</v>
      </c>
      <c r="H38" s="154"/>
      <c r="I38" s="154"/>
      <c r="J38" s="154"/>
      <c r="K38" s="154"/>
      <c r="L38" s="154"/>
      <c r="M38" s="154"/>
      <c r="N38" s="154"/>
      <c r="O38" s="3">
        <f t="shared" ref="O38:O69" si="7">(L38+M38+N38)*G38</f>
        <v>0</v>
      </c>
    </row>
    <row r="39" spans="1:15">
      <c r="A39" s="61"/>
      <c r="B39" s="57">
        <v>34</v>
      </c>
      <c r="C39" s="57">
        <v>34</v>
      </c>
      <c r="D39" s="56" t="s">
        <v>211</v>
      </c>
      <c r="E39" s="151" t="s">
        <v>184</v>
      </c>
      <c r="F39" s="91">
        <v>6400</v>
      </c>
      <c r="G39" s="133">
        <f>SUMIF('様式第11号　削減量算出根拠一覧（速水小）'!T:T,様式第10号事業費及び積算根拠資料!B39,'様式第11号　削減量算出根拠一覧（速水小）'!K:K)+SUMIF('様式第11号　削減量算出根拠一覧（高月小）'!T:T,様式第10号事業費及び積算根拠資料!B39,'様式第11号　削減量算出根拠一覧（高月小）'!K:K)+SUMIF('様式第11号　削減量算出根拠一覧（高月中）'!T:T,様式第10号事業費及び積算根拠資料!B39,'様式第11号　削減量算出根拠一覧（高月中）'!K:K)</f>
        <v>1</v>
      </c>
      <c r="H39" s="154"/>
      <c r="I39" s="154"/>
      <c r="J39" s="154"/>
      <c r="K39" s="154"/>
      <c r="L39" s="154"/>
      <c r="M39" s="154"/>
      <c r="N39" s="154"/>
      <c r="O39" s="3">
        <f t="shared" si="7"/>
        <v>0</v>
      </c>
    </row>
    <row r="40" spans="1:15" hidden="1">
      <c r="A40" s="62"/>
      <c r="B40" s="57">
        <v>35</v>
      </c>
      <c r="C40" s="57">
        <v>35</v>
      </c>
      <c r="D40" s="56" t="s">
        <v>206</v>
      </c>
      <c r="E40" s="151" t="s">
        <v>184</v>
      </c>
      <c r="F40" s="91">
        <v>4000</v>
      </c>
      <c r="G40" s="133">
        <f>SUMIF('様式第11号　削減量算出根拠一覧（速水小）'!T:T,様式第10号事業費及び積算根拠資料!B40,'様式第11号　削減量算出根拠一覧（速水小）'!K:K)+SUMIF('様式第11号　削減量算出根拠一覧（高月小）'!T:T,様式第10号事業費及び積算根拠資料!B40,'様式第11号　削減量算出根拠一覧（高月小）'!K:K)+SUMIF('様式第11号　削減量算出根拠一覧（高月中）'!T:T,様式第10号事業費及び積算根拠資料!B40,'様式第11号　削減量算出根拠一覧（高月中）'!K:K)</f>
        <v>0</v>
      </c>
      <c r="H40" s="154"/>
      <c r="I40" s="154"/>
      <c r="J40" s="154"/>
      <c r="K40" s="154"/>
      <c r="L40" s="154"/>
      <c r="M40" s="154"/>
      <c r="N40" s="154"/>
      <c r="O40" s="3">
        <f t="shared" si="7"/>
        <v>0</v>
      </c>
    </row>
    <row r="41" spans="1:15" hidden="1">
      <c r="A41" s="62"/>
      <c r="B41" s="57">
        <v>36</v>
      </c>
      <c r="C41" s="57">
        <v>36</v>
      </c>
      <c r="D41" s="56" t="s">
        <v>212</v>
      </c>
      <c r="E41" s="151" t="s">
        <v>184</v>
      </c>
      <c r="F41" s="91">
        <v>20000</v>
      </c>
      <c r="G41" s="133">
        <f>SUMIF('様式第11号　削減量算出根拠一覧（速水小）'!T:T,様式第10号事業費及び積算根拠資料!B41,'様式第11号　削減量算出根拠一覧（速水小）'!K:K)+SUMIF('様式第11号　削減量算出根拠一覧（高月小）'!T:T,様式第10号事業費及び積算根拠資料!B41,'様式第11号　削減量算出根拠一覧（高月小）'!K:K)+SUMIF('様式第11号　削減量算出根拠一覧（高月中）'!T:T,様式第10号事業費及び積算根拠資料!B41,'様式第11号　削減量算出根拠一覧（高月中）'!K:K)</f>
        <v>0</v>
      </c>
      <c r="H41" s="154"/>
      <c r="I41" s="154"/>
      <c r="J41" s="154"/>
      <c r="K41" s="154"/>
      <c r="L41" s="154"/>
      <c r="M41" s="154"/>
      <c r="N41" s="154"/>
      <c r="O41" s="3">
        <f t="shared" si="7"/>
        <v>0</v>
      </c>
    </row>
    <row r="42" spans="1:15">
      <c r="A42" s="62"/>
      <c r="B42" s="57">
        <v>37</v>
      </c>
      <c r="C42" s="57">
        <v>37</v>
      </c>
      <c r="D42" s="56" t="s">
        <v>220</v>
      </c>
      <c r="E42" s="151" t="s">
        <v>184</v>
      </c>
      <c r="F42" s="91">
        <v>2250</v>
      </c>
      <c r="G42" s="133">
        <f>SUMIF('様式第11号　削減量算出根拠一覧（速水小）'!T:T,様式第10号事業費及び積算根拠資料!B42,'様式第11号　削減量算出根拠一覧（速水小）'!K:K)+SUMIF('様式第11号　削減量算出根拠一覧（高月小）'!T:T,様式第10号事業費及び積算根拠資料!B42,'様式第11号　削減量算出根拠一覧（高月小）'!K:K)+SUMIF('様式第11号　削減量算出根拠一覧（高月中）'!T:T,様式第10号事業費及び積算根拠資料!B42,'様式第11号　削減量算出根拠一覧（高月中）'!K:K)</f>
        <v>15</v>
      </c>
      <c r="H42" s="154"/>
      <c r="I42" s="154"/>
      <c r="J42" s="154"/>
      <c r="K42" s="154"/>
      <c r="L42" s="154"/>
      <c r="M42" s="154"/>
      <c r="N42" s="154"/>
      <c r="O42" s="3">
        <f t="shared" si="7"/>
        <v>0</v>
      </c>
    </row>
    <row r="43" spans="1:15">
      <c r="A43" s="61"/>
      <c r="B43" s="57">
        <v>38</v>
      </c>
      <c r="C43" s="57">
        <v>38</v>
      </c>
      <c r="D43" s="56" t="s">
        <v>185</v>
      </c>
      <c r="E43" s="151" t="s">
        <v>184</v>
      </c>
      <c r="F43" s="91">
        <v>3000</v>
      </c>
      <c r="G43" s="133">
        <f>SUMIF('様式第11号　削減量算出根拠一覧（速水小）'!T:T,様式第10号事業費及び積算根拠資料!B43,'様式第11号　削減量算出根拠一覧（速水小）'!K:K)+SUMIF('様式第11号　削減量算出根拠一覧（高月小）'!T:T,様式第10号事業費及び積算根拠資料!B43,'様式第11号　削減量算出根拠一覧（高月小）'!K:K)+SUMIF('様式第11号　削減量算出根拠一覧（高月中）'!T:T,様式第10号事業費及び積算根拠資料!B43,'様式第11号　削減量算出根拠一覧（高月中）'!K:K)</f>
        <v>34</v>
      </c>
      <c r="H43" s="154"/>
      <c r="I43" s="154"/>
      <c r="J43" s="154"/>
      <c r="K43" s="154"/>
      <c r="L43" s="154"/>
      <c r="M43" s="154"/>
      <c r="N43" s="154"/>
      <c r="O43" s="3">
        <f t="shared" si="7"/>
        <v>0</v>
      </c>
    </row>
    <row r="44" spans="1:15" hidden="1">
      <c r="A44" s="61"/>
      <c r="B44" s="57">
        <v>39</v>
      </c>
      <c r="C44" s="57">
        <v>39</v>
      </c>
      <c r="D44" s="56" t="s">
        <v>186</v>
      </c>
      <c r="E44" s="151" t="s">
        <v>184</v>
      </c>
      <c r="F44" s="91"/>
      <c r="G44" s="133">
        <f>SUMIF('様式第11号　削減量算出根拠一覧（速水小）'!T:T,様式第10号事業費及び積算根拠資料!B44,'様式第11号　削減量算出根拠一覧（速水小）'!K:K)+SUMIF('様式第11号　削減量算出根拠一覧（高月小）'!T:T,様式第10号事業費及び積算根拠資料!B44,'様式第11号　削減量算出根拠一覧（高月小）'!K:K)+SUMIF('様式第11号　削減量算出根拠一覧（高月中）'!T:T,様式第10号事業費及び積算根拠資料!B44,'様式第11号　削減量算出根拠一覧（高月中）'!K:K)</f>
        <v>0</v>
      </c>
      <c r="H44" s="154"/>
      <c r="I44" s="154"/>
      <c r="J44" s="154"/>
      <c r="K44" s="154"/>
      <c r="L44" s="154"/>
      <c r="M44" s="154"/>
      <c r="N44" s="154"/>
      <c r="O44" s="3">
        <f t="shared" si="7"/>
        <v>0</v>
      </c>
    </row>
    <row r="45" spans="1:15" hidden="1">
      <c r="A45" s="61"/>
      <c r="B45" s="57">
        <v>40</v>
      </c>
      <c r="C45" s="57">
        <v>40</v>
      </c>
      <c r="D45" s="56" t="s">
        <v>221</v>
      </c>
      <c r="E45" s="151" t="s">
        <v>184</v>
      </c>
      <c r="F45" s="91"/>
      <c r="G45" s="133">
        <f>SUMIF('様式第11号　削減量算出根拠一覧（速水小）'!T:T,様式第10号事業費及び積算根拠資料!B45,'様式第11号　削減量算出根拠一覧（速水小）'!K:K)+SUMIF('様式第11号　削減量算出根拠一覧（高月小）'!T:T,様式第10号事業費及び積算根拠資料!B45,'様式第11号　削減量算出根拠一覧（高月小）'!K:K)+SUMIF('様式第11号　削減量算出根拠一覧（高月中）'!T:T,様式第10号事業費及び積算根拠資料!B45,'様式第11号　削減量算出根拠一覧（高月中）'!K:K)</f>
        <v>0</v>
      </c>
      <c r="H45" s="154"/>
      <c r="I45" s="154"/>
      <c r="J45" s="154"/>
      <c r="K45" s="154"/>
      <c r="L45" s="154"/>
      <c r="M45" s="154"/>
      <c r="N45" s="154"/>
      <c r="O45" s="3">
        <f t="shared" si="7"/>
        <v>0</v>
      </c>
    </row>
    <row r="46" spans="1:15">
      <c r="A46" s="61"/>
      <c r="B46" s="57">
        <v>41</v>
      </c>
      <c r="C46" s="57">
        <v>41</v>
      </c>
      <c r="D46" s="56" t="s">
        <v>192</v>
      </c>
      <c r="E46" s="151" t="s">
        <v>184</v>
      </c>
      <c r="F46" s="91">
        <v>6500</v>
      </c>
      <c r="G46" s="133">
        <f>SUMIF('様式第11号　削減量算出根拠一覧（速水小）'!T:T,様式第10号事業費及び積算根拠資料!B46,'様式第11号　削減量算出根拠一覧（速水小）'!K:K)+SUMIF('様式第11号　削減量算出根拠一覧（高月小）'!T:T,様式第10号事業費及び積算根拠資料!B46,'様式第11号　削減量算出根拠一覧（高月小）'!K:K)+SUMIF('様式第11号　削減量算出根拠一覧（高月中）'!T:T,様式第10号事業費及び積算根拠資料!B46,'様式第11号　削減量算出根拠一覧（高月中）'!K:K)</f>
        <v>75</v>
      </c>
      <c r="H46" s="154"/>
      <c r="I46" s="154"/>
      <c r="J46" s="154"/>
      <c r="K46" s="154"/>
      <c r="L46" s="154"/>
      <c r="M46" s="154"/>
      <c r="N46" s="154"/>
      <c r="O46" s="3">
        <f t="shared" si="7"/>
        <v>0</v>
      </c>
    </row>
    <row r="47" spans="1:15" hidden="1">
      <c r="A47" s="61"/>
      <c r="B47" s="57">
        <v>42</v>
      </c>
      <c r="C47" s="57">
        <v>42</v>
      </c>
      <c r="D47" s="56" t="s">
        <v>204</v>
      </c>
      <c r="E47" s="151" t="s">
        <v>184</v>
      </c>
      <c r="F47" s="91">
        <v>8000</v>
      </c>
      <c r="G47" s="133">
        <f>SUMIF('様式第11号　削減量算出根拠一覧（速水小）'!T:T,様式第10号事業費及び積算根拠資料!B47,'様式第11号　削減量算出根拠一覧（速水小）'!K:K)+SUMIF('様式第11号　削減量算出根拠一覧（高月小）'!T:T,様式第10号事業費及び積算根拠資料!B47,'様式第11号　削減量算出根拠一覧（高月小）'!K:K)+SUMIF('様式第11号　削減量算出根拠一覧（高月中）'!T:T,様式第10号事業費及び積算根拠資料!B47,'様式第11号　削減量算出根拠一覧（高月中）'!K:K)</f>
        <v>0</v>
      </c>
      <c r="H47" s="154"/>
      <c r="I47" s="154"/>
      <c r="J47" s="154"/>
      <c r="K47" s="154"/>
      <c r="L47" s="154"/>
      <c r="M47" s="154"/>
      <c r="N47" s="154"/>
      <c r="O47" s="3">
        <f t="shared" si="7"/>
        <v>0</v>
      </c>
    </row>
    <row r="48" spans="1:15" hidden="1">
      <c r="A48" s="61"/>
      <c r="B48" s="57">
        <v>43</v>
      </c>
      <c r="C48" s="57">
        <v>43</v>
      </c>
      <c r="D48" s="56" t="s">
        <v>193</v>
      </c>
      <c r="E48" s="151" t="s">
        <v>184</v>
      </c>
      <c r="F48" s="91"/>
      <c r="G48" s="133">
        <f>SUMIF('様式第11号　削減量算出根拠一覧（速水小）'!T:T,様式第10号事業費及び積算根拠資料!B48,'様式第11号　削減量算出根拠一覧（速水小）'!K:K)+SUMIF('様式第11号　削減量算出根拠一覧（高月小）'!T:T,様式第10号事業費及び積算根拠資料!B48,'様式第11号　削減量算出根拠一覧（高月小）'!K:K)+SUMIF('様式第11号　削減量算出根拠一覧（高月中）'!T:T,様式第10号事業費及び積算根拠資料!B48,'様式第11号　削減量算出根拠一覧（高月中）'!K:K)</f>
        <v>0</v>
      </c>
      <c r="H48" s="154"/>
      <c r="I48" s="154"/>
      <c r="J48" s="154"/>
      <c r="K48" s="154"/>
      <c r="L48" s="154"/>
      <c r="M48" s="154"/>
      <c r="N48" s="154"/>
      <c r="O48" s="3">
        <f t="shared" si="7"/>
        <v>0</v>
      </c>
    </row>
    <row r="49" spans="1:15" hidden="1">
      <c r="A49" s="63"/>
      <c r="B49" s="57">
        <v>44</v>
      </c>
      <c r="C49" s="57">
        <v>44</v>
      </c>
      <c r="D49" s="56" t="s">
        <v>188</v>
      </c>
      <c r="E49" s="151" t="s">
        <v>184</v>
      </c>
      <c r="F49" s="91">
        <v>12000</v>
      </c>
      <c r="G49" s="133">
        <f>SUMIF('様式第11号　削減量算出根拠一覧（速水小）'!T:T,様式第10号事業費及び積算根拠資料!B49,'様式第11号　削減量算出根拠一覧（速水小）'!K:K)+SUMIF('様式第11号　削減量算出根拠一覧（高月小）'!T:T,様式第10号事業費及び積算根拠資料!B49,'様式第11号　削減量算出根拠一覧（高月小）'!K:K)+SUMIF('様式第11号　削減量算出根拠一覧（高月中）'!T:T,様式第10号事業費及び積算根拠資料!B49,'様式第11号　削減量算出根拠一覧（高月中）'!K:K)</f>
        <v>0</v>
      </c>
      <c r="H49" s="154"/>
      <c r="I49" s="154"/>
      <c r="J49" s="154"/>
      <c r="K49" s="154"/>
      <c r="L49" s="154"/>
      <c r="M49" s="154"/>
      <c r="N49" s="154"/>
      <c r="O49" s="3">
        <f t="shared" si="7"/>
        <v>0</v>
      </c>
    </row>
    <row r="50" spans="1:15">
      <c r="A50" s="61"/>
      <c r="B50" s="57">
        <v>45</v>
      </c>
      <c r="C50" s="57">
        <v>45</v>
      </c>
      <c r="D50" s="56" t="s">
        <v>199</v>
      </c>
      <c r="E50" s="151" t="s">
        <v>184</v>
      </c>
      <c r="F50" s="91">
        <v>800</v>
      </c>
      <c r="G50" s="133">
        <f>SUMIF('様式第11号　削減量算出根拠一覧（速水小）'!T:T,様式第10号事業費及び積算根拠資料!B50,'様式第11号　削減量算出根拠一覧（速水小）'!K:K)+SUMIF('様式第11号　削減量算出根拠一覧（高月小）'!T:T,様式第10号事業費及び積算根拠資料!B50,'様式第11号　削減量算出根拠一覧（高月小）'!K:K)+SUMIF('様式第11号　削減量算出根拠一覧（高月中）'!T:T,様式第10号事業費及び積算根拠資料!B50,'様式第11号　削減量算出根拠一覧（高月中）'!K:K)</f>
        <v>25</v>
      </c>
      <c r="H50" s="154"/>
      <c r="I50" s="154"/>
      <c r="J50" s="154"/>
      <c r="K50" s="154"/>
      <c r="L50" s="154"/>
      <c r="M50" s="154"/>
      <c r="N50" s="154"/>
      <c r="O50" s="3">
        <f t="shared" si="7"/>
        <v>0</v>
      </c>
    </row>
    <row r="51" spans="1:15">
      <c r="A51" s="61"/>
      <c r="B51" s="57">
        <v>46</v>
      </c>
      <c r="C51" s="57">
        <v>46</v>
      </c>
      <c r="D51" s="56" t="s">
        <v>195</v>
      </c>
      <c r="E51" s="151" t="s">
        <v>184</v>
      </c>
      <c r="F51" s="91">
        <v>800</v>
      </c>
      <c r="G51" s="133">
        <f>SUMIF('様式第11号　削減量算出根拠一覧（速水小）'!T:T,様式第10号事業費及び積算根拠資料!B51,'様式第11号　削減量算出根拠一覧（速水小）'!K:K)+SUMIF('様式第11号　削減量算出根拠一覧（高月小）'!T:T,様式第10号事業費及び積算根拠資料!B51,'様式第11号　削減量算出根拠一覧（高月小）'!K:K)+SUMIF('様式第11号　削減量算出根拠一覧（高月中）'!T:T,様式第10号事業費及び積算根拠資料!B51,'様式第11号　削減量算出根拠一覧（高月中）'!K:K)</f>
        <v>8</v>
      </c>
      <c r="H51" s="154"/>
      <c r="I51" s="154"/>
      <c r="J51" s="154"/>
      <c r="K51" s="154"/>
      <c r="L51" s="154"/>
      <c r="M51" s="154"/>
      <c r="N51" s="154"/>
      <c r="O51" s="3">
        <f t="shared" si="7"/>
        <v>0</v>
      </c>
    </row>
    <row r="52" spans="1:15">
      <c r="A52" s="61"/>
      <c r="B52" s="57">
        <v>47</v>
      </c>
      <c r="C52" s="57">
        <v>47</v>
      </c>
      <c r="D52" s="56" t="s">
        <v>196</v>
      </c>
      <c r="E52" s="151" t="s">
        <v>184</v>
      </c>
      <c r="F52" s="91">
        <v>860</v>
      </c>
      <c r="G52" s="133">
        <f>SUMIF('様式第11号　削減量算出根拠一覧（速水小）'!T:T,様式第10号事業費及び積算根拠資料!B52,'様式第11号　削減量算出根拠一覧（速水小）'!K:K)+SUMIF('様式第11号　削減量算出根拠一覧（高月小）'!T:T,様式第10号事業費及び積算根拠資料!B52,'様式第11号　削減量算出根拠一覧（高月小）'!K:K)+SUMIF('様式第11号　削減量算出根拠一覧（高月中）'!T:T,様式第10号事業費及び積算根拠資料!B52,'様式第11号　削減量算出根拠一覧（高月中）'!K:K)</f>
        <v>12</v>
      </c>
      <c r="H52" s="154"/>
      <c r="I52" s="154"/>
      <c r="J52" s="154"/>
      <c r="K52" s="154"/>
      <c r="L52" s="154"/>
      <c r="M52" s="154"/>
      <c r="N52" s="154"/>
      <c r="O52" s="3">
        <f t="shared" si="7"/>
        <v>0</v>
      </c>
    </row>
    <row r="53" spans="1:15">
      <c r="A53" s="61"/>
      <c r="B53" s="57">
        <v>48</v>
      </c>
      <c r="C53" s="57">
        <v>48</v>
      </c>
      <c r="D53" s="56" t="s">
        <v>197</v>
      </c>
      <c r="E53" s="151" t="s">
        <v>184</v>
      </c>
      <c r="F53" s="91">
        <v>1400</v>
      </c>
      <c r="G53" s="133">
        <f>SUMIF('様式第11号　削減量算出根拠一覧（速水小）'!T:T,様式第10号事業費及び積算根拠資料!B53,'様式第11号　削減量算出根拠一覧（速水小）'!K:K)+SUMIF('様式第11号　削減量算出根拠一覧（高月小）'!T:T,様式第10号事業費及び積算根拠資料!B53,'様式第11号　削減量算出根拠一覧（高月小）'!K:K)+SUMIF('様式第11号　削減量算出根拠一覧（高月中）'!T:T,様式第10号事業費及び積算根拠資料!B53,'様式第11号　削減量算出根拠一覧（高月中）'!K:K)</f>
        <v>29</v>
      </c>
      <c r="H53" s="154"/>
      <c r="I53" s="154"/>
      <c r="J53" s="154"/>
      <c r="K53" s="154"/>
      <c r="L53" s="154"/>
      <c r="M53" s="154"/>
      <c r="N53" s="154"/>
      <c r="O53" s="3">
        <f t="shared" si="7"/>
        <v>0</v>
      </c>
    </row>
    <row r="54" spans="1:15" hidden="1">
      <c r="A54" s="61"/>
      <c r="B54" s="57">
        <v>49</v>
      </c>
      <c r="C54" s="57">
        <v>49</v>
      </c>
      <c r="D54" s="56" t="s">
        <v>483</v>
      </c>
      <c r="E54" s="151" t="s">
        <v>184</v>
      </c>
      <c r="F54" s="91">
        <v>2800</v>
      </c>
      <c r="G54" s="133">
        <f>SUMIF('様式第11号　削減量算出根拠一覧（速水小）'!T:T,様式第10号事業費及び積算根拠資料!B54,'様式第11号　削減量算出根拠一覧（速水小）'!K:K)+SUMIF('様式第11号　削減量算出根拠一覧（高月小）'!T:T,様式第10号事業費及び積算根拠資料!B54,'様式第11号　削減量算出根拠一覧（高月小）'!K:K)+SUMIF('様式第11号　削減量算出根拠一覧（高月中）'!T:T,様式第10号事業費及び積算根拠資料!B54,'様式第11号　削減量算出根拠一覧（高月中）'!K:K)</f>
        <v>0</v>
      </c>
      <c r="H54" s="154"/>
      <c r="I54" s="154"/>
      <c r="J54" s="154"/>
      <c r="K54" s="154"/>
      <c r="L54" s="154"/>
      <c r="M54" s="154"/>
      <c r="N54" s="154"/>
      <c r="O54" s="3">
        <f t="shared" si="7"/>
        <v>0</v>
      </c>
    </row>
    <row r="55" spans="1:15" hidden="1">
      <c r="A55" s="61"/>
      <c r="B55" s="57">
        <v>50</v>
      </c>
      <c r="C55" s="57">
        <v>50</v>
      </c>
      <c r="D55" s="56" t="s">
        <v>200</v>
      </c>
      <c r="E55" s="151" t="s">
        <v>184</v>
      </c>
      <c r="F55" s="91"/>
      <c r="G55" s="133">
        <f>SUMIF('様式第11号　削減量算出根拠一覧（速水小）'!T:T,様式第10号事業費及び積算根拠資料!B55,'様式第11号　削減量算出根拠一覧（速水小）'!K:K)+SUMIF('様式第11号　削減量算出根拠一覧（高月小）'!T:T,様式第10号事業費及び積算根拠資料!B55,'様式第11号　削減量算出根拠一覧（高月小）'!K:K)+SUMIF('様式第11号　削減量算出根拠一覧（高月中）'!T:T,様式第10号事業費及び積算根拠資料!B55,'様式第11号　削減量算出根拠一覧（高月中）'!K:K)</f>
        <v>0</v>
      </c>
      <c r="H55" s="154"/>
      <c r="I55" s="154"/>
      <c r="J55" s="154"/>
      <c r="K55" s="154"/>
      <c r="L55" s="154"/>
      <c r="M55" s="154"/>
      <c r="N55" s="154"/>
      <c r="O55" s="3">
        <f t="shared" si="7"/>
        <v>0</v>
      </c>
    </row>
    <row r="56" spans="1:15">
      <c r="A56" s="61"/>
      <c r="B56" s="57">
        <v>51</v>
      </c>
      <c r="C56" s="57">
        <v>51</v>
      </c>
      <c r="D56" s="56" t="s">
        <v>198</v>
      </c>
      <c r="E56" s="151" t="s">
        <v>184</v>
      </c>
      <c r="F56" s="91">
        <v>1750</v>
      </c>
      <c r="G56" s="133">
        <f>SUMIF('様式第11号　削減量算出根拠一覧（速水小）'!T:T,様式第10号事業費及び積算根拠資料!B56,'様式第11号　削減量算出根拠一覧（速水小）'!K:K)+SUMIF('様式第11号　削減量算出根拠一覧（高月小）'!T:T,様式第10号事業費及び積算根拠資料!B56,'様式第11号　削減量算出根拠一覧（高月小）'!K:K)+SUMIF('様式第11号　削減量算出根拠一覧（高月中）'!T:T,様式第10号事業費及び積算根拠資料!B56,'様式第11号　削減量算出根拠一覧（高月中）'!K:K)</f>
        <v>12</v>
      </c>
      <c r="H56" s="154"/>
      <c r="I56" s="154"/>
      <c r="J56" s="154"/>
      <c r="K56" s="154"/>
      <c r="L56" s="154"/>
      <c r="M56" s="154"/>
      <c r="N56" s="154"/>
      <c r="O56" s="3">
        <f t="shared" si="7"/>
        <v>0</v>
      </c>
    </row>
    <row r="57" spans="1:15" hidden="1">
      <c r="A57" s="61"/>
      <c r="B57" s="57">
        <v>52</v>
      </c>
      <c r="C57" s="57">
        <v>52</v>
      </c>
      <c r="D57" s="56" t="s">
        <v>201</v>
      </c>
      <c r="E57" s="151" t="s">
        <v>184</v>
      </c>
      <c r="F57" s="91"/>
      <c r="G57" s="133">
        <f>SUMIF('様式第11号　削減量算出根拠一覧（速水小）'!T:T,様式第10号事業費及び積算根拠資料!B57,'様式第11号　削減量算出根拠一覧（速水小）'!K:K)+SUMIF('様式第11号　削減量算出根拠一覧（高月小）'!T:T,様式第10号事業費及び積算根拠資料!B57,'様式第11号　削減量算出根拠一覧（高月小）'!K:K)+SUMIF('様式第11号　削減量算出根拠一覧（高月中）'!T:T,様式第10号事業費及び積算根拠資料!B57,'様式第11号　削減量算出根拠一覧（高月中）'!K:K)</f>
        <v>0</v>
      </c>
      <c r="H57" s="154"/>
      <c r="I57" s="154"/>
      <c r="J57" s="154"/>
      <c r="K57" s="154"/>
      <c r="L57" s="154"/>
      <c r="M57" s="154"/>
      <c r="N57" s="154"/>
      <c r="O57" s="3">
        <f t="shared" si="7"/>
        <v>0</v>
      </c>
    </row>
    <row r="58" spans="1:15" hidden="1">
      <c r="A58" s="61"/>
      <c r="B58" s="57">
        <v>53</v>
      </c>
      <c r="C58" s="57">
        <v>53</v>
      </c>
      <c r="D58" s="56" t="s">
        <v>470</v>
      </c>
      <c r="E58" s="151" t="s">
        <v>184</v>
      </c>
      <c r="F58" s="91">
        <v>2000</v>
      </c>
      <c r="G58" s="133">
        <f>SUMIF('様式第11号　削減量算出根拠一覧（速水小）'!T:T,様式第10号事業費及び積算根拠資料!B58,'様式第11号　削減量算出根拠一覧（速水小）'!K:K)+SUMIF('様式第11号　削減量算出根拠一覧（高月小）'!T:T,様式第10号事業費及び積算根拠資料!B58,'様式第11号　削減量算出根拠一覧（高月小）'!K:K)+SUMIF('様式第11号　削減量算出根拠一覧（高月中）'!T:T,様式第10号事業費及び積算根拠資料!B58,'様式第11号　削減量算出根拠一覧（高月中）'!K:K)</f>
        <v>0</v>
      </c>
      <c r="H58" s="154"/>
      <c r="I58" s="154"/>
      <c r="J58" s="154"/>
      <c r="K58" s="154"/>
      <c r="L58" s="154"/>
      <c r="M58" s="154"/>
      <c r="N58" s="154"/>
      <c r="O58" s="3">
        <f t="shared" si="7"/>
        <v>0</v>
      </c>
    </row>
    <row r="59" spans="1:15">
      <c r="A59" s="61"/>
      <c r="B59" s="57">
        <v>54</v>
      </c>
      <c r="C59" s="57">
        <v>54</v>
      </c>
      <c r="D59" s="56" t="s">
        <v>216</v>
      </c>
      <c r="E59" s="151" t="s">
        <v>184</v>
      </c>
      <c r="F59" s="91">
        <v>2400</v>
      </c>
      <c r="G59" s="133">
        <f>SUMIF('様式第11号　削減量算出根拠一覧（速水小）'!T:T,様式第10号事業費及び積算根拠資料!B59,'様式第11号　削減量算出根拠一覧（速水小）'!K:K)+SUMIF('様式第11号　削減量算出根拠一覧（高月小）'!T:T,様式第10号事業費及び積算根拠資料!B59,'様式第11号　削減量算出根拠一覧（高月小）'!K:K)+SUMIF('様式第11号　削減量算出根拠一覧（高月中）'!T:T,様式第10号事業費及び積算根拠資料!B59,'様式第11号　削減量算出根拠一覧（高月中）'!K:K)</f>
        <v>2</v>
      </c>
      <c r="H59" s="154"/>
      <c r="I59" s="154"/>
      <c r="J59" s="154"/>
      <c r="K59" s="154"/>
      <c r="L59" s="154"/>
      <c r="M59" s="154"/>
      <c r="N59" s="154"/>
      <c r="O59" s="3">
        <f t="shared" si="7"/>
        <v>0</v>
      </c>
    </row>
    <row r="60" spans="1:15" hidden="1">
      <c r="A60" s="61"/>
      <c r="B60" s="57">
        <v>55</v>
      </c>
      <c r="C60" s="57">
        <v>55</v>
      </c>
      <c r="D60" s="56" t="s">
        <v>202</v>
      </c>
      <c r="E60" s="151" t="s">
        <v>184</v>
      </c>
      <c r="F60" s="100">
        <v>14000</v>
      </c>
      <c r="G60" s="133">
        <f>SUMIF('様式第11号　削減量算出根拠一覧（速水小）'!T:T,様式第10号事業費及び積算根拠資料!B60,'様式第11号　削減量算出根拠一覧（速水小）'!K:K)+SUMIF('様式第11号　削減量算出根拠一覧（高月小）'!T:T,様式第10号事業費及び積算根拠資料!B60,'様式第11号　削減量算出根拠一覧（高月小）'!K:K)+SUMIF('様式第11号　削減量算出根拠一覧（高月中）'!T:T,様式第10号事業費及び積算根拠資料!B60,'様式第11号　削減量算出根拠一覧（高月中）'!K:K)</f>
        <v>0</v>
      </c>
      <c r="H60" s="154"/>
      <c r="I60" s="154"/>
      <c r="J60" s="154"/>
      <c r="K60" s="154"/>
      <c r="L60" s="154"/>
      <c r="M60" s="154"/>
      <c r="N60" s="154"/>
      <c r="O60" s="3">
        <f t="shared" si="7"/>
        <v>0</v>
      </c>
    </row>
    <row r="61" spans="1:15" hidden="1">
      <c r="A61" s="61"/>
      <c r="B61" s="57">
        <v>56</v>
      </c>
      <c r="C61" s="57">
        <v>56</v>
      </c>
      <c r="D61" s="56" t="s">
        <v>481</v>
      </c>
      <c r="E61" s="151" t="s">
        <v>184</v>
      </c>
      <c r="F61" s="102">
        <v>14000</v>
      </c>
      <c r="G61" s="133">
        <f>SUMIF('様式第11号　削減量算出根拠一覧（速水小）'!T:T,様式第10号事業費及び積算根拠資料!B61,'様式第11号　削減量算出根拠一覧（速水小）'!K:K)+SUMIF('様式第11号　削減量算出根拠一覧（高月小）'!T:T,様式第10号事業費及び積算根拠資料!B61,'様式第11号　削減量算出根拠一覧（高月小）'!K:K)+SUMIF('様式第11号　削減量算出根拠一覧（高月中）'!T:T,様式第10号事業費及び積算根拠資料!B61,'様式第11号　削減量算出根拠一覧（高月中）'!K:K)</f>
        <v>0</v>
      </c>
      <c r="H61" s="154"/>
      <c r="I61" s="154"/>
      <c r="J61" s="154"/>
      <c r="K61" s="154"/>
      <c r="L61" s="154"/>
      <c r="M61" s="154"/>
      <c r="N61" s="154"/>
      <c r="O61" s="3">
        <f t="shared" si="7"/>
        <v>0</v>
      </c>
    </row>
    <row r="62" spans="1:15">
      <c r="A62" s="61"/>
      <c r="B62" s="57">
        <v>57</v>
      </c>
      <c r="C62" s="57">
        <v>57</v>
      </c>
      <c r="D62" s="152" t="s">
        <v>471</v>
      </c>
      <c r="E62" s="151" t="s">
        <v>109</v>
      </c>
      <c r="F62" s="91">
        <v>4000</v>
      </c>
      <c r="G62" s="133">
        <f>SUMIF('様式第11号　削減量算出根拠一覧（速水小）'!T:T,様式第10号事業費及び積算根拠資料!B62,'様式第11号　削減量算出根拠一覧（速水小）'!K:K)+SUMIF('様式第11号　削減量算出根拠一覧（高月小）'!T:T,様式第10号事業費及び積算根拠資料!B62,'様式第11号　削減量算出根拠一覧（高月小）'!K:K)+SUMIF('様式第11号　削減量算出根拠一覧（高月中）'!T:T,様式第10号事業費及び積算根拠資料!B62,'様式第11号　削減量算出根拠一覧（高月中）'!K:K)</f>
        <v>12</v>
      </c>
      <c r="H62" s="154"/>
      <c r="I62" s="154"/>
      <c r="J62" s="154"/>
      <c r="K62" s="154"/>
      <c r="L62" s="154"/>
      <c r="M62" s="154"/>
      <c r="N62" s="154"/>
      <c r="O62" s="3">
        <f t="shared" si="7"/>
        <v>0</v>
      </c>
    </row>
    <row r="63" spans="1:15">
      <c r="A63" s="61"/>
      <c r="B63" s="57">
        <v>58</v>
      </c>
      <c r="C63" s="57">
        <v>58</v>
      </c>
      <c r="D63" s="152" t="s">
        <v>472</v>
      </c>
      <c r="E63" s="151" t="s">
        <v>109</v>
      </c>
      <c r="F63" s="91">
        <v>2000</v>
      </c>
      <c r="G63" s="133">
        <f>SUMIF('様式第11号　削減量算出根拠一覧（速水小）'!T:T,様式第10号事業費及び積算根拠資料!B63,'様式第11号　削減量算出根拠一覧（速水小）'!K:K)+SUMIF('様式第11号　削減量算出根拠一覧（高月小）'!T:T,様式第10号事業費及び積算根拠資料!B63,'様式第11号　削減量算出根拠一覧（高月小）'!K:K)+SUMIF('様式第11号　削減量算出根拠一覧（高月中）'!T:T,様式第10号事業費及び積算根拠資料!B63,'様式第11号　削減量算出根拠一覧（高月中）'!K:K)</f>
        <v>10</v>
      </c>
      <c r="H63" s="154"/>
      <c r="I63" s="154"/>
      <c r="J63" s="154"/>
      <c r="K63" s="154"/>
      <c r="L63" s="154"/>
      <c r="M63" s="154"/>
      <c r="N63" s="154"/>
      <c r="O63" s="3">
        <f t="shared" si="7"/>
        <v>0</v>
      </c>
    </row>
    <row r="64" spans="1:15">
      <c r="A64" s="61"/>
      <c r="B64" s="57">
        <v>59</v>
      </c>
      <c r="C64" s="57">
        <v>59</v>
      </c>
      <c r="D64" s="127" t="s">
        <v>189</v>
      </c>
      <c r="E64" s="151" t="s">
        <v>109</v>
      </c>
      <c r="F64" s="100">
        <v>900</v>
      </c>
      <c r="G64" s="133">
        <f>SUMIF('様式第11号　削減量算出根拠一覧（速水小）'!T:T,様式第10号事業費及び積算根拠資料!B64,'様式第11号　削減量算出根拠一覧（速水小）'!K:K)+SUMIF('様式第11号　削減量算出根拠一覧（高月小）'!T:T,様式第10号事業費及び積算根拠資料!B64,'様式第11号　削減量算出根拠一覧（高月小）'!K:K)+SUMIF('様式第11号　削減量算出根拠一覧（高月中）'!T:T,様式第10号事業費及び積算根拠資料!B64,'様式第11号　削減量算出根拠一覧（高月中）'!K:K)</f>
        <v>12</v>
      </c>
      <c r="H64" s="154"/>
      <c r="I64" s="154"/>
      <c r="J64" s="154"/>
      <c r="K64" s="154"/>
      <c r="L64" s="154"/>
      <c r="M64" s="154"/>
      <c r="N64" s="154"/>
      <c r="O64" s="3">
        <f t="shared" si="7"/>
        <v>0</v>
      </c>
    </row>
    <row r="65" spans="1:15">
      <c r="A65" s="61"/>
      <c r="B65" s="57">
        <v>60</v>
      </c>
      <c r="C65" s="57">
        <v>60</v>
      </c>
      <c r="D65" s="56" t="s">
        <v>191</v>
      </c>
      <c r="E65" s="151" t="s">
        <v>109</v>
      </c>
      <c r="F65" s="91">
        <v>1600</v>
      </c>
      <c r="G65" s="133">
        <f>SUMIF('様式第11号　削減量算出根拠一覧（速水小）'!T:T,様式第10号事業費及び積算根拠資料!B65,'様式第11号　削減量算出根拠一覧（速水小）'!K:K)+SUMIF('様式第11号　削減量算出根拠一覧（高月小）'!T:T,様式第10号事業費及び積算根拠資料!B65,'様式第11号　削減量算出根拠一覧（高月小）'!K:K)+SUMIF('様式第11号　削減量算出根拠一覧（高月中）'!T:T,様式第10号事業費及び積算根拠資料!B65,'様式第11号　削減量算出根拠一覧（高月中）'!K:K)</f>
        <v>56</v>
      </c>
      <c r="H65" s="154"/>
      <c r="I65" s="154"/>
      <c r="J65" s="154"/>
      <c r="K65" s="154"/>
      <c r="L65" s="154"/>
      <c r="M65" s="154"/>
      <c r="N65" s="154"/>
      <c r="O65" s="3">
        <f t="shared" si="7"/>
        <v>0</v>
      </c>
    </row>
    <row r="66" spans="1:15">
      <c r="A66" s="61"/>
      <c r="B66" s="57">
        <v>61</v>
      </c>
      <c r="C66" s="57">
        <v>61</v>
      </c>
      <c r="D66" s="56" t="s">
        <v>190</v>
      </c>
      <c r="E66" s="151" t="s">
        <v>109</v>
      </c>
      <c r="F66" s="91">
        <v>3200</v>
      </c>
      <c r="G66" s="133">
        <f>SUMIF('様式第11号　削減量算出根拠一覧（速水小）'!T:T,様式第10号事業費及び積算根拠資料!B66,'様式第11号　削減量算出根拠一覧（速水小）'!K:K)+SUMIF('様式第11号　削減量算出根拠一覧（高月小）'!T:T,様式第10号事業費及び積算根拠資料!B66,'様式第11号　削減量算出根拠一覧（高月小）'!K:K)+SUMIF('様式第11号　削減量算出根拠一覧（高月中）'!T:T,様式第10号事業費及び積算根拠資料!B66,'様式第11号　削減量算出根拠一覧（高月中）'!K:K)</f>
        <v>2</v>
      </c>
      <c r="H66" s="154"/>
      <c r="I66" s="154"/>
      <c r="J66" s="154"/>
      <c r="K66" s="154"/>
      <c r="L66" s="154"/>
      <c r="M66" s="154"/>
      <c r="N66" s="154"/>
      <c r="O66" s="3">
        <f t="shared" si="7"/>
        <v>0</v>
      </c>
    </row>
    <row r="67" spans="1:15" hidden="1">
      <c r="A67" s="61"/>
      <c r="B67" s="57">
        <v>62</v>
      </c>
      <c r="C67" s="57">
        <v>62</v>
      </c>
      <c r="D67" s="56" t="s">
        <v>484</v>
      </c>
      <c r="E67" s="151" t="s">
        <v>109</v>
      </c>
      <c r="F67" s="91"/>
      <c r="G67" s="133">
        <f>SUMIF('様式第11号　削減量算出根拠一覧（速水小）'!T:T,様式第10号事業費及び積算根拠資料!B67,'様式第11号　削減量算出根拠一覧（速水小）'!K:K)+SUMIF('様式第11号　削減量算出根拠一覧（高月小）'!T:T,様式第10号事業費及び積算根拠資料!B67,'様式第11号　削減量算出根拠一覧（高月小）'!K:K)+SUMIF('様式第11号　削減量算出根拠一覧（高月中）'!T:T,様式第10号事業費及び積算根拠資料!B67,'様式第11号　削減量算出根拠一覧（高月中）'!K:K)</f>
        <v>0</v>
      </c>
      <c r="H67" s="154"/>
      <c r="I67" s="154"/>
      <c r="J67" s="154"/>
      <c r="K67" s="154"/>
      <c r="L67" s="154"/>
      <c r="M67" s="154"/>
      <c r="N67" s="154"/>
      <c r="O67" s="3">
        <f t="shared" si="7"/>
        <v>0</v>
      </c>
    </row>
    <row r="68" spans="1:15">
      <c r="A68" s="62"/>
      <c r="B68" s="57">
        <v>63</v>
      </c>
      <c r="C68" s="57">
        <v>63</v>
      </c>
      <c r="D68" s="56" t="s">
        <v>485</v>
      </c>
      <c r="E68" s="151" t="s">
        <v>184</v>
      </c>
      <c r="F68" s="102"/>
      <c r="G68" s="133">
        <f>SUMIF('様式第11号　削減量算出根拠一覧（速水小）'!T:T,様式第10号事業費及び積算根拠資料!B68,'様式第11号　削減量算出根拠一覧（速水小）'!K:K)+SUMIF('様式第11号　削減量算出根拠一覧（高月小）'!T:T,様式第10号事業費及び積算根拠資料!B68,'様式第11号　削減量算出根拠一覧（高月小）'!K:K)+SUMIF('様式第11号　削減量算出根拠一覧（高月中）'!T:T,様式第10号事業費及び積算根拠資料!B68,'様式第11号　削減量算出根拠一覧（高月中）'!K:K)</f>
        <v>4</v>
      </c>
      <c r="H68" s="154"/>
      <c r="I68" s="154"/>
      <c r="J68" s="154"/>
      <c r="K68" s="154"/>
      <c r="L68" s="154"/>
      <c r="M68" s="154"/>
      <c r="N68" s="154"/>
      <c r="O68" s="3">
        <f t="shared" si="7"/>
        <v>0</v>
      </c>
    </row>
    <row r="69" spans="1:15">
      <c r="A69" s="62"/>
      <c r="B69" s="57">
        <v>64</v>
      </c>
      <c r="C69" s="57">
        <v>64</v>
      </c>
      <c r="D69" s="56" t="s">
        <v>213</v>
      </c>
      <c r="E69" s="151" t="s">
        <v>214</v>
      </c>
      <c r="F69" s="102">
        <v>800</v>
      </c>
      <c r="G69" s="133">
        <f>SUMIF('様式第11号　削減量算出根拠一覧（速水小）'!T:T,様式第10号事業費及び積算根拠資料!B69,'様式第11号　削減量算出根拠一覧（速水小）'!K:K)+SUMIF('様式第11号　削減量算出根拠一覧（高月小）'!T:T,様式第10号事業費及び積算根拠資料!B69,'様式第11号　削減量算出根拠一覧（高月小）'!K:K)+SUMIF('様式第11号　削減量算出根拠一覧（高月中）'!T:T,様式第10号事業費及び積算根拠資料!B69,'様式第11号　削減量算出根拠一覧（高月中）'!K:K)</f>
        <v>6</v>
      </c>
      <c r="H69" s="154"/>
      <c r="I69" s="154"/>
      <c r="J69" s="154"/>
      <c r="K69" s="154"/>
      <c r="L69" s="154"/>
      <c r="M69" s="154"/>
      <c r="N69" s="154"/>
      <c r="O69" s="3">
        <f t="shared" si="7"/>
        <v>0</v>
      </c>
    </row>
    <row r="70" spans="1:15">
      <c r="A70" s="62"/>
      <c r="B70" s="57">
        <v>65</v>
      </c>
      <c r="C70" s="57">
        <v>65</v>
      </c>
      <c r="D70" s="56" t="s">
        <v>486</v>
      </c>
      <c r="E70" s="151" t="s">
        <v>109</v>
      </c>
      <c r="F70" s="102">
        <v>1000</v>
      </c>
      <c r="G70" s="133">
        <f>SUMIF('様式第11号　削減量算出根拠一覧（速水小）'!T:T,様式第10号事業費及び積算根拠資料!B70,'様式第11号　削減量算出根拠一覧（速水小）'!K:K)+SUMIF('様式第11号　削減量算出根拠一覧（高月小）'!T:T,様式第10号事業費及び積算根拠資料!B70,'様式第11号　削減量算出根拠一覧（高月小）'!K:K)+SUMIF('様式第11号　削減量算出根拠一覧（高月中）'!T:T,様式第10号事業費及び積算根拠資料!B70,'様式第11号　削減量算出根拠一覧（高月中）'!K:K)</f>
        <v>35</v>
      </c>
      <c r="H70" s="154"/>
      <c r="I70" s="154"/>
      <c r="J70" s="154"/>
      <c r="K70" s="154"/>
      <c r="L70" s="154"/>
      <c r="M70" s="154"/>
      <c r="N70" s="154"/>
      <c r="O70" s="3">
        <f t="shared" ref="O70:O91" si="8">(L70+M70+N70)*G70</f>
        <v>0</v>
      </c>
    </row>
    <row r="71" spans="1:15">
      <c r="A71" s="62"/>
      <c r="B71" s="57">
        <v>66</v>
      </c>
      <c r="C71" s="57">
        <v>66</v>
      </c>
      <c r="D71" s="56" t="s">
        <v>490</v>
      </c>
      <c r="E71" s="151" t="s">
        <v>109</v>
      </c>
      <c r="F71" s="91">
        <v>80</v>
      </c>
      <c r="G71" s="133">
        <f>SUMIF('様式第11号　削減量算出根拠一覧（速水小）'!T:T,様式第10号事業費及び積算根拠資料!B71,'様式第11号　削減量算出根拠一覧（速水小）'!K:K)+SUMIF('様式第11号　削減量算出根拠一覧（高月小）'!T:T,様式第10号事業費及び積算根拠資料!B71,'様式第11号　削減量算出根拠一覧（高月小）'!K:K)+SUMIF('様式第11号　削減量算出根拠一覧（高月中）'!T:T,様式第10号事業費及び積算根拠資料!B71,'様式第11号　削減量算出根拠一覧（高月中）'!K:K)</f>
        <v>1</v>
      </c>
      <c r="H71" s="154"/>
      <c r="I71" s="154"/>
      <c r="J71" s="154"/>
      <c r="K71" s="154"/>
      <c r="L71" s="154"/>
      <c r="M71" s="154"/>
      <c r="N71" s="154"/>
      <c r="O71" s="3">
        <f t="shared" si="8"/>
        <v>0</v>
      </c>
    </row>
    <row r="72" spans="1:15" hidden="1">
      <c r="A72" s="62"/>
      <c r="B72" s="57">
        <v>67</v>
      </c>
      <c r="C72" s="57">
        <v>67</v>
      </c>
      <c r="D72" s="56" t="s">
        <v>491</v>
      </c>
      <c r="E72" s="151" t="s">
        <v>109</v>
      </c>
      <c r="F72" s="91">
        <v>170</v>
      </c>
      <c r="G72" s="133">
        <f>SUMIF('様式第11号　削減量算出根拠一覧（速水小）'!T:T,様式第10号事業費及び積算根拠資料!B72,'様式第11号　削減量算出根拠一覧（速水小）'!K:K)+SUMIF('様式第11号　削減量算出根拠一覧（高月小）'!T:T,様式第10号事業費及び積算根拠資料!B72,'様式第11号　削減量算出根拠一覧（高月小）'!K:K)+SUMIF('様式第11号　削減量算出根拠一覧（高月中）'!T:T,様式第10号事業費及び積算根拠資料!B72,'様式第11号　削減量算出根拠一覧（高月中）'!K:K)</f>
        <v>0</v>
      </c>
      <c r="H72" s="154"/>
      <c r="I72" s="154"/>
      <c r="J72" s="154"/>
      <c r="K72" s="154"/>
      <c r="L72" s="154"/>
      <c r="M72" s="154"/>
      <c r="N72" s="154"/>
      <c r="O72" s="3">
        <f t="shared" si="8"/>
        <v>0</v>
      </c>
    </row>
    <row r="73" spans="1:15">
      <c r="A73" s="62"/>
      <c r="B73" s="57">
        <v>68</v>
      </c>
      <c r="C73" s="57">
        <v>68</v>
      </c>
      <c r="D73" s="56" t="s">
        <v>492</v>
      </c>
      <c r="E73" s="151" t="s">
        <v>109</v>
      </c>
      <c r="F73" s="91">
        <v>500</v>
      </c>
      <c r="G73" s="133">
        <f>SUMIF('様式第11号　削減量算出根拠一覧（速水小）'!T:T,様式第10号事業費及び積算根拠資料!B73,'様式第11号　削減量算出根拠一覧（速水小）'!K:K)+SUMIF('様式第11号　削減量算出根拠一覧（高月小）'!T:T,様式第10号事業費及び積算根拠資料!B73,'様式第11号　削減量算出根拠一覧（高月小）'!K:K)+SUMIF('様式第11号　削減量算出根拠一覧（高月中）'!T:T,様式第10号事業費及び積算根拠資料!B73,'様式第11号　削減量算出根拠一覧（高月中）'!K:K)</f>
        <v>5</v>
      </c>
      <c r="H73" s="154"/>
      <c r="I73" s="154"/>
      <c r="J73" s="154"/>
      <c r="K73" s="154"/>
      <c r="L73" s="154"/>
      <c r="M73" s="154"/>
      <c r="N73" s="154"/>
      <c r="O73" s="3">
        <f t="shared" si="8"/>
        <v>0</v>
      </c>
    </row>
    <row r="74" spans="1:15">
      <c r="A74" s="62"/>
      <c r="B74" s="57">
        <v>69</v>
      </c>
      <c r="C74" s="57">
        <v>69</v>
      </c>
      <c r="D74" s="56" t="s">
        <v>493</v>
      </c>
      <c r="E74" s="151" t="s">
        <v>109</v>
      </c>
      <c r="F74" s="91">
        <v>810</v>
      </c>
      <c r="G74" s="133">
        <f>SUMIF('様式第11号　削減量算出根拠一覧（速水小）'!T:T,様式第10号事業費及び積算根拠資料!B74,'様式第11号　削減量算出根拠一覧（速水小）'!K:K)+SUMIF('様式第11号　削減量算出根拠一覧（高月小）'!T:T,様式第10号事業費及び積算根拠資料!B74,'様式第11号　削減量算出根拠一覧（高月小）'!K:K)+SUMIF('様式第11号　削減量算出根拠一覧（高月中）'!T:T,様式第10号事業費及び積算根拠資料!B74,'様式第11号　削減量算出根拠一覧（高月中）'!K:K)</f>
        <v>5</v>
      </c>
      <c r="H74" s="154"/>
      <c r="I74" s="154"/>
      <c r="J74" s="154"/>
      <c r="K74" s="154"/>
      <c r="L74" s="154"/>
      <c r="M74" s="154"/>
      <c r="N74" s="154"/>
      <c r="O74" s="3">
        <f t="shared" si="8"/>
        <v>0</v>
      </c>
    </row>
    <row r="75" spans="1:15">
      <c r="A75" s="61"/>
      <c r="B75" s="57">
        <v>70</v>
      </c>
      <c r="C75" s="57">
        <v>70</v>
      </c>
      <c r="D75" s="1" t="s">
        <v>227</v>
      </c>
      <c r="E75" s="9" t="s">
        <v>184</v>
      </c>
      <c r="F75" s="91">
        <v>3000</v>
      </c>
      <c r="G75" s="133">
        <f>SUMIF('様式第11号　削減量算出根拠一覧（速水小）'!T:T,様式第10号事業費及び積算根拠資料!B75,'様式第11号　削減量算出根拠一覧（速水小）'!K:K)+SUMIF('様式第11号　削減量算出根拠一覧（高月小）'!T:T,様式第10号事業費及び積算根拠資料!B75,'様式第11号　削減量算出根拠一覧（高月小）'!K:K)+SUMIF('様式第11号　削減量算出根拠一覧（高月中）'!T:T,様式第10号事業費及び積算根拠資料!B75,'様式第11号　削減量算出根拠一覧（高月中）'!K:K)</f>
        <v>9</v>
      </c>
      <c r="H75" s="154"/>
      <c r="I75" s="154"/>
      <c r="J75" s="154"/>
      <c r="K75" s="154"/>
      <c r="L75" s="154"/>
      <c r="M75" s="154"/>
      <c r="N75" s="154"/>
      <c r="O75" s="3">
        <f t="shared" si="8"/>
        <v>0</v>
      </c>
    </row>
    <row r="76" spans="1:15" hidden="1">
      <c r="A76" s="61"/>
      <c r="B76" s="57">
        <v>71</v>
      </c>
      <c r="C76" s="57">
        <v>71</v>
      </c>
      <c r="D76" s="1" t="s">
        <v>228</v>
      </c>
      <c r="E76" s="9" t="s">
        <v>184</v>
      </c>
      <c r="F76" s="91">
        <v>8200</v>
      </c>
      <c r="G76" s="133">
        <f>SUMIF('様式第11号　削減量算出根拠一覧（速水小）'!T:T,様式第10号事業費及び積算根拠資料!B76,'様式第11号　削減量算出根拠一覧（速水小）'!K:K)+SUMIF('様式第11号　削減量算出根拠一覧（高月小）'!T:T,様式第10号事業費及び積算根拠資料!B76,'様式第11号　削減量算出根拠一覧（高月小）'!K:K)+SUMIF('様式第11号　削減量算出根拠一覧（高月中）'!T:T,様式第10号事業費及び積算根拠資料!B76,'様式第11号　削減量算出根拠一覧（高月中）'!K:K)</f>
        <v>0</v>
      </c>
      <c r="H76" s="154"/>
      <c r="I76" s="154"/>
      <c r="J76" s="154"/>
      <c r="K76" s="154"/>
      <c r="L76" s="154"/>
      <c r="M76" s="154"/>
      <c r="N76" s="154"/>
      <c r="O76" s="3">
        <f t="shared" si="8"/>
        <v>0</v>
      </c>
    </row>
    <row r="77" spans="1:15" hidden="1">
      <c r="A77" s="61"/>
      <c r="B77" s="57">
        <v>72</v>
      </c>
      <c r="C77" s="57">
        <v>72</v>
      </c>
      <c r="D77" s="1" t="s">
        <v>226</v>
      </c>
      <c r="E77" s="9" t="s">
        <v>184</v>
      </c>
      <c r="F77" s="91">
        <v>1000</v>
      </c>
      <c r="G77" s="133">
        <f>SUMIF('様式第11号　削減量算出根拠一覧（速水小）'!T:T,様式第10号事業費及び積算根拠資料!B77,'様式第11号　削減量算出根拠一覧（速水小）'!K:K)+SUMIF('様式第11号　削減量算出根拠一覧（高月小）'!T:T,様式第10号事業費及び積算根拠資料!B77,'様式第11号　削減量算出根拠一覧（高月小）'!K:K)+SUMIF('様式第11号　削減量算出根拠一覧（高月中）'!T:T,様式第10号事業費及び積算根拠資料!B77,'様式第11号　削減量算出根拠一覧（高月中）'!K:K)</f>
        <v>0</v>
      </c>
      <c r="H77" s="154"/>
      <c r="I77" s="154"/>
      <c r="J77" s="154"/>
      <c r="K77" s="154"/>
      <c r="L77" s="154"/>
      <c r="M77" s="154"/>
      <c r="N77" s="154"/>
      <c r="O77" s="3">
        <f t="shared" si="8"/>
        <v>0</v>
      </c>
    </row>
    <row r="78" spans="1:15">
      <c r="A78" s="61"/>
      <c r="B78" s="57">
        <v>73</v>
      </c>
      <c r="C78" s="57">
        <v>73</v>
      </c>
      <c r="D78" s="56" t="s">
        <v>487</v>
      </c>
      <c r="E78" s="9" t="s">
        <v>184</v>
      </c>
      <c r="F78" s="91">
        <v>300</v>
      </c>
      <c r="G78" s="133">
        <f>SUMIF('様式第11号　削減量算出根拠一覧（速水小）'!T:T,様式第10号事業費及び積算根拠資料!B78,'様式第11号　削減量算出根拠一覧（速水小）'!K:K)+SUMIF('様式第11号　削減量算出根拠一覧（高月小）'!T:T,様式第10号事業費及び積算根拠資料!B78,'様式第11号　削減量算出根拠一覧（高月小）'!K:K)+SUMIF('様式第11号　削減量算出根拠一覧（高月中）'!T:T,様式第10号事業費及び積算根拠資料!B78,'様式第11号　削減量算出根拠一覧（高月中）'!K:K)</f>
        <v>4</v>
      </c>
      <c r="H78" s="154"/>
      <c r="I78" s="154"/>
      <c r="J78" s="154"/>
      <c r="K78" s="154"/>
      <c r="L78" s="154"/>
      <c r="M78" s="154"/>
      <c r="N78" s="154"/>
      <c r="O78" s="3">
        <f t="shared" si="8"/>
        <v>0</v>
      </c>
    </row>
    <row r="79" spans="1:15" hidden="1">
      <c r="A79" s="61"/>
      <c r="B79" s="57">
        <v>74</v>
      </c>
      <c r="C79" s="57">
        <v>74</v>
      </c>
      <c r="D79" s="85" t="s">
        <v>219</v>
      </c>
      <c r="E79" s="89" t="s">
        <v>184</v>
      </c>
      <c r="F79" s="91"/>
      <c r="G79" s="133">
        <f>SUMIF('様式第11号　削減量算出根拠一覧（速水小）'!T:T,様式第10号事業費及び積算根拠資料!B79,'様式第11号　削減量算出根拠一覧（速水小）'!K:K)+SUMIF('様式第11号　削減量算出根拠一覧（高月小）'!T:T,様式第10号事業費及び積算根拠資料!B79,'様式第11号　削減量算出根拠一覧（高月小）'!K:K)+SUMIF('様式第11号　削減量算出根拠一覧（高月中）'!T:T,様式第10号事業費及び積算根拠資料!B79,'様式第11号　削減量算出根拠一覧（高月中）'!K:K)</f>
        <v>0</v>
      </c>
      <c r="H79" s="154"/>
      <c r="I79" s="154"/>
      <c r="J79" s="154"/>
      <c r="K79" s="154"/>
      <c r="L79" s="154"/>
      <c r="M79" s="154"/>
      <c r="N79" s="154"/>
      <c r="O79" s="3">
        <f t="shared" si="8"/>
        <v>0</v>
      </c>
    </row>
    <row r="80" spans="1:15" ht="37.5">
      <c r="A80" s="61"/>
      <c r="B80" s="57">
        <v>75</v>
      </c>
      <c r="C80" s="57">
        <v>75</v>
      </c>
      <c r="D80" s="84" t="s">
        <v>194</v>
      </c>
      <c r="E80" s="89" t="s">
        <v>109</v>
      </c>
      <c r="F80" s="91"/>
      <c r="G80" s="133">
        <f>SUMIF('様式第11号　削減量算出根拠一覧（速水小）'!T:T,様式第10号事業費及び積算根拠資料!B80,'様式第11号　削減量算出根拠一覧（速水小）'!K:K)+SUMIF('様式第11号　削減量算出根拠一覧（高月小）'!T:T,様式第10号事業費及び積算根拠資料!B80,'様式第11号　削減量算出根拠一覧（高月小）'!K:K)+SUMIF('様式第11号　削減量算出根拠一覧（高月中）'!T:T,様式第10号事業費及び積算根拠資料!B80,'様式第11号　削減量算出根拠一覧（高月中）'!K:K)</f>
        <v>39</v>
      </c>
      <c r="H80" s="154"/>
      <c r="I80" s="154"/>
      <c r="J80" s="154"/>
      <c r="K80" s="154"/>
      <c r="L80" s="154"/>
      <c r="M80" s="154"/>
      <c r="N80" s="154"/>
      <c r="O80" s="3">
        <f t="shared" si="8"/>
        <v>0</v>
      </c>
    </row>
    <row r="81" spans="1:15" ht="37.5" hidden="1">
      <c r="A81" s="61"/>
      <c r="B81" s="57">
        <v>76</v>
      </c>
      <c r="C81" s="57">
        <v>76</v>
      </c>
      <c r="D81" s="84" t="s">
        <v>222</v>
      </c>
      <c r="E81" s="89" t="s">
        <v>184</v>
      </c>
      <c r="F81" s="91"/>
      <c r="G81" s="133">
        <f>SUMIF('様式第11号　削減量算出根拠一覧（速水小）'!T:T,様式第10号事業費及び積算根拠資料!B81,'様式第11号　削減量算出根拠一覧（速水小）'!K:K)+SUMIF('様式第11号　削減量算出根拠一覧（高月小）'!T:T,様式第10号事業費及び積算根拠資料!B81,'様式第11号　削減量算出根拠一覧（高月小）'!K:K)+SUMIF('様式第11号　削減量算出根拠一覧（高月中）'!T:T,様式第10号事業費及び積算根拠資料!B81,'様式第11号　削減量算出根拠一覧（高月中）'!K:K)</f>
        <v>0</v>
      </c>
      <c r="H81" s="5" t="s">
        <v>496</v>
      </c>
      <c r="I81" s="5" t="s">
        <v>497</v>
      </c>
      <c r="J81" s="5" t="s">
        <v>498</v>
      </c>
      <c r="K81" s="5">
        <v>76</v>
      </c>
      <c r="L81" s="5">
        <v>76</v>
      </c>
      <c r="M81" s="5">
        <v>175</v>
      </c>
      <c r="N81" s="5">
        <v>1075</v>
      </c>
      <c r="O81" s="3">
        <f t="shared" si="8"/>
        <v>0</v>
      </c>
    </row>
    <row r="82" spans="1:15" hidden="1">
      <c r="A82" s="61"/>
      <c r="B82" s="57">
        <v>77</v>
      </c>
      <c r="C82" s="57">
        <v>77</v>
      </c>
      <c r="D82" s="56" t="s">
        <v>224</v>
      </c>
      <c r="E82" s="89" t="s">
        <v>109</v>
      </c>
      <c r="F82" s="91"/>
      <c r="G82" s="133">
        <f>SUMIF('様式第11号　削減量算出根拠一覧（速水小）'!T:T,様式第10号事業費及び積算根拠資料!B82,'様式第11号　削減量算出根拠一覧（速水小）'!K:K)+SUMIF('様式第11号　削減量算出根拠一覧（高月小）'!T:T,様式第10号事業費及び積算根拠資料!B82,'様式第11号　削減量算出根拠一覧（高月小）'!K:K)+SUMIF('様式第11号　削減量算出根拠一覧（高月中）'!T:T,様式第10号事業費及び積算根拠資料!B82,'様式第11号　削減量算出根拠一覧（高月中）'!K:K)</f>
        <v>0</v>
      </c>
      <c r="H82" s="5" t="s">
        <v>497</v>
      </c>
      <c r="I82" s="5" t="s">
        <v>498</v>
      </c>
      <c r="J82" s="5" t="s">
        <v>499</v>
      </c>
      <c r="K82" s="5">
        <v>77</v>
      </c>
      <c r="L82" s="5">
        <v>77</v>
      </c>
      <c r="M82" s="5">
        <v>176</v>
      </c>
      <c r="N82" s="5">
        <v>1076</v>
      </c>
      <c r="O82" s="3">
        <f t="shared" si="8"/>
        <v>0</v>
      </c>
    </row>
    <row r="83" spans="1:15" hidden="1">
      <c r="A83" s="61"/>
      <c r="B83" s="57">
        <v>78</v>
      </c>
      <c r="C83" s="57">
        <v>78</v>
      </c>
      <c r="D83" s="1" t="s">
        <v>223</v>
      </c>
      <c r="E83" s="89" t="s">
        <v>109</v>
      </c>
      <c r="F83" s="91"/>
      <c r="G83" s="133">
        <f>SUMIF('様式第11号　削減量算出根拠一覧（速水小）'!T:T,様式第10号事業費及び積算根拠資料!B83,'様式第11号　削減量算出根拠一覧（速水小）'!K:K)+SUMIF('様式第11号　削減量算出根拠一覧（高月小）'!T:T,様式第10号事業費及び積算根拠資料!B83,'様式第11号　削減量算出根拠一覧（高月小）'!K:K)+SUMIF('様式第11号　削減量算出根拠一覧（高月中）'!T:T,様式第10号事業費及び積算根拠資料!B83,'様式第11号　削減量算出根拠一覧（高月中）'!K:K)</f>
        <v>0</v>
      </c>
      <c r="H83" s="5" t="s">
        <v>498</v>
      </c>
      <c r="I83" s="5" t="s">
        <v>499</v>
      </c>
      <c r="J83" s="5" t="s">
        <v>500</v>
      </c>
      <c r="K83" s="5">
        <v>78</v>
      </c>
      <c r="L83" s="5">
        <v>78</v>
      </c>
      <c r="M83" s="5">
        <v>177</v>
      </c>
      <c r="N83" s="5">
        <v>1077</v>
      </c>
      <c r="O83" s="3">
        <f t="shared" si="8"/>
        <v>0</v>
      </c>
    </row>
    <row r="84" spans="1:15" hidden="1">
      <c r="A84" s="61"/>
      <c r="B84" s="57">
        <v>79</v>
      </c>
      <c r="C84" s="57">
        <v>79</v>
      </c>
      <c r="D84" s="56" t="s">
        <v>488</v>
      </c>
      <c r="E84" s="89" t="s">
        <v>184</v>
      </c>
      <c r="F84" s="91"/>
      <c r="G84" s="133">
        <f>SUMIF('様式第11号　削減量算出根拠一覧（速水小）'!T:T,様式第10号事業費及び積算根拠資料!B84,'様式第11号　削減量算出根拠一覧（速水小）'!K:K)+SUMIF('様式第11号　削減量算出根拠一覧（高月小）'!T:T,様式第10号事業費及び積算根拠資料!B84,'様式第11号　削減量算出根拠一覧（高月小）'!K:K)+SUMIF('様式第11号　削減量算出根拠一覧（高月中）'!T:T,様式第10号事業費及び積算根拠資料!B84,'様式第11号　削減量算出根拠一覧（高月中）'!K:K)</f>
        <v>0</v>
      </c>
      <c r="H84" s="5" t="s">
        <v>499</v>
      </c>
      <c r="I84" s="5" t="s">
        <v>500</v>
      </c>
      <c r="J84" s="5" t="s">
        <v>501</v>
      </c>
      <c r="K84" s="5">
        <v>79</v>
      </c>
      <c r="L84" s="5">
        <v>79</v>
      </c>
      <c r="M84" s="5">
        <v>178</v>
      </c>
      <c r="N84" s="5">
        <v>1078</v>
      </c>
      <c r="O84" s="3">
        <f t="shared" si="8"/>
        <v>0</v>
      </c>
    </row>
    <row r="85" spans="1:15" hidden="1">
      <c r="A85" s="61"/>
      <c r="B85" s="57">
        <v>80</v>
      </c>
      <c r="C85" s="57">
        <v>80</v>
      </c>
      <c r="D85" s="1" t="s">
        <v>489</v>
      </c>
      <c r="E85" s="9" t="s">
        <v>184</v>
      </c>
      <c r="F85" s="91"/>
      <c r="G85" s="133">
        <f>SUMIF('様式第11号　削減量算出根拠一覧（速水小）'!T:T,様式第10号事業費及び積算根拠資料!B85,'様式第11号　削減量算出根拠一覧（速水小）'!K:K)+SUMIF('様式第11号　削減量算出根拠一覧（高月小）'!T:T,様式第10号事業費及び積算根拠資料!B85,'様式第11号　削減量算出根拠一覧（高月小）'!K:K)+SUMIF('様式第11号　削減量算出根拠一覧（高月中）'!T:T,様式第10号事業費及び積算根拠資料!B85,'様式第11号　削減量算出根拠一覧（高月中）'!K:K)</f>
        <v>0</v>
      </c>
      <c r="H85" s="5" t="s">
        <v>500</v>
      </c>
      <c r="I85" s="5" t="s">
        <v>501</v>
      </c>
      <c r="J85" s="5" t="s">
        <v>502</v>
      </c>
      <c r="K85" s="5">
        <v>80</v>
      </c>
      <c r="L85" s="5">
        <v>80</v>
      </c>
      <c r="M85" s="5">
        <v>179</v>
      </c>
      <c r="N85" s="5">
        <v>1079</v>
      </c>
      <c r="O85" s="3">
        <f t="shared" si="8"/>
        <v>0</v>
      </c>
    </row>
    <row r="86" spans="1:15" hidden="1">
      <c r="A86" s="61"/>
      <c r="B86" s="57">
        <v>81</v>
      </c>
      <c r="C86" s="57"/>
      <c r="D86" s="1"/>
      <c r="E86" s="89"/>
      <c r="F86" s="91"/>
      <c r="G86" s="133">
        <f>SUMIF('様式第11号　削減量算出根拠一覧（速水小）'!T:T,様式第10号事業費及び積算根拠資料!B86,'様式第11号　削減量算出根拠一覧（速水小）'!K:K)+SUMIF('様式第11号　削減量算出根拠一覧（高月小）'!T:T,様式第10号事業費及び積算根拠資料!B86,'様式第11号　削減量算出根拠一覧（高月小）'!K:K)+SUMIF('様式第11号　削減量算出根拠一覧（高月中）'!T:T,様式第10号事業費及び積算根拠資料!B86,'様式第11号　削減量算出根拠一覧（高月中）'!K:K)</f>
        <v>0</v>
      </c>
      <c r="H86" s="5"/>
      <c r="I86" s="58"/>
      <c r="J86" s="59"/>
      <c r="K86" s="5">
        <v>81</v>
      </c>
      <c r="L86" s="10"/>
      <c r="M86" s="10"/>
      <c r="N86" s="10"/>
      <c r="O86" s="3">
        <f t="shared" si="8"/>
        <v>0</v>
      </c>
    </row>
    <row r="87" spans="1:15" hidden="1">
      <c r="A87" s="61"/>
      <c r="B87" s="57">
        <v>82</v>
      </c>
      <c r="C87" s="57"/>
      <c r="D87" s="1"/>
      <c r="E87" s="89"/>
      <c r="F87" s="91"/>
      <c r="G87" s="133">
        <f>SUMIF('様式第11号　削減量算出根拠一覧（速水小）'!T:T,様式第10号事業費及び積算根拠資料!B87,'様式第11号　削減量算出根拠一覧（速水小）'!K:K)+SUMIF('様式第11号　削減量算出根拠一覧（高月小）'!T:T,様式第10号事業費及び積算根拠資料!B87,'様式第11号　削減量算出根拠一覧（高月小）'!K:K)+SUMIF('様式第11号　削減量算出根拠一覧（高月中）'!T:T,様式第10号事業費及び積算根拠資料!B87,'様式第11号　削減量算出根拠一覧（高月中）'!K:K)</f>
        <v>0</v>
      </c>
      <c r="H87" s="5"/>
      <c r="I87" s="58"/>
      <c r="J87" s="59"/>
      <c r="K87" s="5">
        <v>82</v>
      </c>
      <c r="L87" s="10"/>
      <c r="M87" s="10"/>
      <c r="N87" s="10"/>
      <c r="O87" s="3">
        <f t="shared" si="8"/>
        <v>0</v>
      </c>
    </row>
    <row r="88" spans="1:15" hidden="1">
      <c r="A88" s="61"/>
      <c r="B88" s="57">
        <v>82</v>
      </c>
      <c r="C88" s="57"/>
      <c r="D88" s="1"/>
      <c r="E88" s="89"/>
      <c r="F88" s="91"/>
      <c r="G88" s="133">
        <f>SUMIF('様式第11号　削減量算出根拠一覧（速水小）'!T:T,様式第10号事業費及び積算根拠資料!B88,'様式第11号　削減量算出根拠一覧（速水小）'!K:K)+SUMIF('様式第11号　削減量算出根拠一覧（高月小）'!T:T,様式第10号事業費及び積算根拠資料!B88,'様式第11号　削減量算出根拠一覧（高月小）'!K:K)+SUMIF('様式第11号　削減量算出根拠一覧（高月中）'!T:T,様式第10号事業費及び積算根拠資料!B88,'様式第11号　削減量算出根拠一覧（高月中）'!K:K)</f>
        <v>0</v>
      </c>
      <c r="H88" s="5"/>
      <c r="I88" s="58"/>
      <c r="J88" s="59"/>
      <c r="K88" s="5">
        <v>83</v>
      </c>
      <c r="L88" s="10"/>
      <c r="M88" s="10"/>
      <c r="N88" s="10"/>
      <c r="O88" s="3">
        <f t="shared" si="8"/>
        <v>0</v>
      </c>
    </row>
    <row r="89" spans="1:15" hidden="1">
      <c r="A89" s="61"/>
      <c r="B89" s="57">
        <v>83</v>
      </c>
      <c r="C89" s="57"/>
      <c r="D89" s="1"/>
      <c r="E89" s="89"/>
      <c r="F89" s="91"/>
      <c r="G89" s="133">
        <f>SUMIF('様式第11号　削減量算出根拠一覧（速水小）'!T:T,様式第10号事業費及び積算根拠資料!B89,'様式第11号　削減量算出根拠一覧（速水小）'!K:K)+SUMIF('様式第11号　削減量算出根拠一覧（高月小）'!T:T,様式第10号事業費及び積算根拠資料!B89,'様式第11号　削減量算出根拠一覧（高月小）'!K:K)+SUMIF('様式第11号　削減量算出根拠一覧（高月中）'!T:T,様式第10号事業費及び積算根拠資料!B89,'様式第11号　削減量算出根拠一覧（高月中）'!K:K)</f>
        <v>0</v>
      </c>
      <c r="H89" s="5"/>
      <c r="I89" s="58"/>
      <c r="J89" s="98"/>
      <c r="K89" s="5">
        <v>84</v>
      </c>
      <c r="L89" s="10"/>
      <c r="M89" s="10"/>
      <c r="N89" s="10"/>
      <c r="O89" s="3">
        <f t="shared" si="8"/>
        <v>0</v>
      </c>
    </row>
    <row r="90" spans="1:15" hidden="1">
      <c r="A90" s="61"/>
      <c r="B90" s="57">
        <v>84</v>
      </c>
      <c r="C90" s="57"/>
      <c r="D90" s="1"/>
      <c r="E90" s="89"/>
      <c r="F90" s="91"/>
      <c r="G90" s="133">
        <f>SUMIF('様式第11号　削減量算出根拠一覧（速水小）'!T:T,様式第10号事業費及び積算根拠資料!B90,'様式第11号　削減量算出根拠一覧（速水小）'!K:K)+SUMIF('様式第11号　削減量算出根拠一覧（高月小）'!T:T,様式第10号事業費及び積算根拠資料!B90,'様式第11号　削減量算出根拠一覧（高月小）'!K:K)+SUMIF('様式第11号　削減量算出根拠一覧（高月中）'!T:T,様式第10号事業費及び積算根拠資料!B90,'様式第11号　削減量算出根拠一覧（高月中）'!K:K)</f>
        <v>0</v>
      </c>
      <c r="H90" s="5"/>
      <c r="I90" s="58"/>
      <c r="J90" s="59"/>
      <c r="K90" s="5">
        <v>85</v>
      </c>
      <c r="L90" s="10"/>
      <c r="M90" s="10"/>
      <c r="N90" s="10"/>
      <c r="O90" s="3">
        <f t="shared" si="8"/>
        <v>0</v>
      </c>
    </row>
    <row r="91" spans="1:15" hidden="1">
      <c r="A91" s="61"/>
      <c r="B91" s="57">
        <v>0</v>
      </c>
      <c r="C91" s="57"/>
      <c r="D91" s="1" t="s">
        <v>468</v>
      </c>
      <c r="E91" s="89"/>
      <c r="F91" s="91"/>
      <c r="G91" s="133">
        <f>SUMIF('様式第11号　削減量算出根拠一覧（速水小）'!T:T,様式第10号事業費及び積算根拠資料!B91,'様式第11号　削減量算出根拠一覧（速水小）'!K:K)+SUMIF('様式第11号　削減量算出根拠一覧（高月小）'!T:T,様式第10号事業費及び積算根拠資料!B91,'様式第11号　削減量算出根拠一覧（高月小）'!K:K)+SUMIF('様式第11号　削減量算出根拠一覧（高月中）'!T:T,様式第10号事業費及び積算根拠資料!B91,'様式第11号　削減量算出根拠一覧（高月中）'!K:K)</f>
        <v>0</v>
      </c>
      <c r="H91" s="5"/>
      <c r="I91" s="58"/>
      <c r="J91" s="59"/>
      <c r="K91" s="5">
        <v>86</v>
      </c>
      <c r="L91" s="10"/>
      <c r="M91" s="10"/>
      <c r="N91" s="10"/>
      <c r="O91" s="3">
        <f t="shared" si="8"/>
        <v>0</v>
      </c>
    </row>
    <row r="92" spans="1:15">
      <c r="B92" s="156" t="s">
        <v>111</v>
      </c>
      <c r="C92" s="157"/>
      <c r="D92" s="157"/>
      <c r="E92" s="157"/>
      <c r="F92" s="158"/>
      <c r="G92" s="91">
        <f>SUM(G6:G91)</f>
        <v>2011</v>
      </c>
      <c r="H92" s="169"/>
      <c r="I92" s="169"/>
      <c r="J92" s="169"/>
      <c r="K92" s="169"/>
      <c r="L92" s="165" t="s">
        <v>117</v>
      </c>
      <c r="M92" s="165"/>
      <c r="N92" s="165"/>
      <c r="O92" s="3">
        <f>SUM(O6:O91)</f>
        <v>0</v>
      </c>
    </row>
    <row r="93" spans="1:15">
      <c r="L93" s="165" t="s">
        <v>118</v>
      </c>
      <c r="M93" s="165"/>
      <c r="N93" s="165"/>
      <c r="O93" s="155"/>
    </row>
    <row r="94" spans="1:15">
      <c r="L94" s="165" t="s">
        <v>119</v>
      </c>
      <c r="M94" s="165"/>
      <c r="N94" s="165"/>
      <c r="O94" s="155"/>
    </row>
    <row r="95" spans="1:15">
      <c r="L95" s="165" t="s">
        <v>125</v>
      </c>
      <c r="M95" s="165"/>
      <c r="N95" s="165"/>
      <c r="O95" s="155"/>
    </row>
    <row r="96" spans="1:15">
      <c r="L96" s="165" t="s">
        <v>124</v>
      </c>
      <c r="M96" s="165"/>
      <c r="N96" s="165"/>
      <c r="O96" s="155"/>
    </row>
    <row r="97" spans="12:15">
      <c r="L97" s="165" t="s">
        <v>123</v>
      </c>
      <c r="M97" s="165"/>
      <c r="N97" s="165"/>
      <c r="O97" s="155"/>
    </row>
    <row r="98" spans="12:15">
      <c r="L98" s="165" t="s">
        <v>120</v>
      </c>
      <c r="M98" s="165"/>
      <c r="N98" s="165"/>
      <c r="O98" s="155"/>
    </row>
    <row r="99" spans="12:15">
      <c r="L99" s="165" t="s">
        <v>111</v>
      </c>
      <c r="M99" s="165"/>
      <c r="N99" s="165"/>
      <c r="O99" s="3">
        <f>SUM(O92:O98)</f>
        <v>0</v>
      </c>
    </row>
    <row r="100" spans="12:15">
      <c r="L100" s="165" t="s">
        <v>121</v>
      </c>
      <c r="M100" s="165"/>
      <c r="N100" s="165"/>
      <c r="O100" s="3">
        <f>O99*0.1</f>
        <v>0</v>
      </c>
    </row>
    <row r="101" spans="12:15">
      <c r="L101" s="166" t="s">
        <v>122</v>
      </c>
      <c r="M101" s="167"/>
      <c r="N101" s="168"/>
      <c r="O101" s="3">
        <f>SUM(O99:O100)</f>
        <v>0</v>
      </c>
    </row>
  </sheetData>
  <sheetProtection algorithmName="SHA-512" hashValue="xUivKENrhBs55toDPwem4Dv+la8KY1FFQmWXogjxfGeTMzBUBbRmoGeiXYAiPPQsj0///G3yzKMSuOJyEf6dBQ==" saltValue="WRyMNR22tN9I4z0AeRQL8A==" spinCount="100000" sheet="1" objects="1" scenarios="1"/>
  <autoFilter ref="A5:L93" xr:uid="{34BF4C02-827D-49D0-A190-2FAAE1055167}"/>
  <mergeCells count="15">
    <mergeCell ref="L100:N100"/>
    <mergeCell ref="L101:N101"/>
    <mergeCell ref="H92:K92"/>
    <mergeCell ref="L94:N94"/>
    <mergeCell ref="L95:N95"/>
    <mergeCell ref="L96:N96"/>
    <mergeCell ref="L97:N97"/>
    <mergeCell ref="L98:N98"/>
    <mergeCell ref="L99:N99"/>
    <mergeCell ref="L93:N93"/>
    <mergeCell ref="B92:F92"/>
    <mergeCell ref="D4:G4"/>
    <mergeCell ref="H4:K4"/>
    <mergeCell ref="L4:O4"/>
    <mergeCell ref="L92:N92"/>
  </mergeCells>
  <phoneticPr fontId="3"/>
  <pageMargins left="0.70866141732283472" right="0.70866141732283472" top="0.74803149606299213" bottom="0.74803149606299213" header="0.31496062992125984" footer="0.31496062992125984"/>
  <pageSetup paperSize="9" scale="59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0C5D-4292-4A03-AC7D-A100F214A8DC}">
  <sheetPr>
    <pageSetUpPr fitToPage="1"/>
  </sheetPr>
  <dimension ref="A1:V170"/>
  <sheetViews>
    <sheetView view="pageBreakPreview" zoomScale="70" zoomScaleNormal="55" zoomScaleSheetLayoutView="70" workbookViewId="0">
      <pane xSplit="2" ySplit="3" topLeftCell="D4" activePane="bottomRight" state="frozen"/>
      <selection activeCell="C1" sqref="C1:E1048576"/>
      <selection pane="topRight" activeCell="C1" sqref="C1:E1048576"/>
      <selection pane="bottomLeft" activeCell="C1" sqref="C1:E1048576"/>
      <selection pane="bottomRight" activeCell="T4" sqref="T1:T1048576"/>
    </sheetView>
  </sheetViews>
  <sheetFormatPr defaultRowHeight="18.75"/>
  <cols>
    <col min="1" max="1" width="9" customWidth="1"/>
    <col min="2" max="2" width="31.75" bestFit="1" customWidth="1"/>
    <col min="3" max="3" width="17.125" style="103" hidden="1" customWidth="1"/>
    <col min="4" max="4" width="14.625" bestFit="1" customWidth="1"/>
    <col min="5" max="5" width="13.5" style="11" bestFit="1" customWidth="1"/>
    <col min="6" max="6" width="17.125" style="11" bestFit="1" customWidth="1"/>
    <col min="7" max="7" width="29.25" bestFit="1" customWidth="1"/>
    <col min="8" max="8" width="20.625" style="11" customWidth="1"/>
    <col min="9" max="9" width="13.5" style="112" hidden="1" customWidth="1"/>
    <col min="10" max="10" width="22.375" style="113" hidden="1" customWidth="1"/>
    <col min="11" max="11" width="13.5" style="11" customWidth="1"/>
    <col min="12" max="12" width="19.25" style="78" bestFit="1" customWidth="1"/>
    <col min="13" max="13" width="13.5" style="78" bestFit="1" customWidth="1"/>
    <col min="14" max="14" width="17" style="78" bestFit="1" customWidth="1"/>
    <col min="15" max="15" width="20.625" style="78" bestFit="1" customWidth="1"/>
    <col min="16" max="17" width="19.25" style="78" bestFit="1" customWidth="1"/>
    <col min="18" max="18" width="20.625" style="78" bestFit="1" customWidth="1"/>
    <col min="19" max="19" width="8.125" style="78" bestFit="1" customWidth="1"/>
    <col min="20" max="20" width="16.75" style="112" hidden="1" customWidth="1"/>
    <col min="21" max="21" width="90.625" style="103" hidden="1" customWidth="1"/>
    <col min="22" max="22" width="7.625" style="103" hidden="1" customWidth="1"/>
  </cols>
  <sheetData>
    <row r="1" spans="1:22" ht="30">
      <c r="A1" s="64" t="s">
        <v>508</v>
      </c>
      <c r="D1" s="127"/>
      <c r="K1" s="126"/>
      <c r="R1" s="88">
        <v>22.5</v>
      </c>
      <c r="S1" s="78" t="s">
        <v>504</v>
      </c>
    </row>
    <row r="2" spans="1:22">
      <c r="B2" s="122"/>
      <c r="C2" s="123"/>
      <c r="D2" s="159" t="s">
        <v>494</v>
      </c>
      <c r="E2" s="160"/>
      <c r="F2" s="160"/>
      <c r="G2" s="160"/>
      <c r="H2" s="160"/>
      <c r="I2" s="160"/>
      <c r="J2" s="160"/>
      <c r="K2" s="161"/>
      <c r="L2" s="170" t="s">
        <v>495</v>
      </c>
      <c r="M2" s="171"/>
      <c r="N2" s="171"/>
      <c r="O2" s="172"/>
      <c r="P2" s="173" t="s">
        <v>505</v>
      </c>
      <c r="Q2" s="174"/>
      <c r="R2" s="119" t="s">
        <v>1</v>
      </c>
    </row>
    <row r="3" spans="1:22" s="11" customFormat="1">
      <c r="B3" s="13" t="s">
        <v>136</v>
      </c>
      <c r="C3" s="120" t="s">
        <v>137</v>
      </c>
      <c r="D3" s="38" t="s">
        <v>138</v>
      </c>
      <c r="E3" s="38" t="s">
        <v>140</v>
      </c>
      <c r="F3" s="38" t="s">
        <v>141</v>
      </c>
      <c r="G3" s="38" t="s">
        <v>142</v>
      </c>
      <c r="H3" s="38" t="s">
        <v>503</v>
      </c>
      <c r="I3" s="137" t="s">
        <v>163</v>
      </c>
      <c r="J3" s="138" t="s">
        <v>179</v>
      </c>
      <c r="K3" s="38" t="s">
        <v>139</v>
      </c>
      <c r="L3" s="90" t="s">
        <v>4</v>
      </c>
      <c r="M3" s="90" t="s">
        <v>108</v>
      </c>
      <c r="N3" s="97" t="s">
        <v>5</v>
      </c>
      <c r="O3" s="99" t="s">
        <v>6</v>
      </c>
      <c r="P3" s="49" t="s">
        <v>9</v>
      </c>
      <c r="Q3" s="93" t="s">
        <v>10</v>
      </c>
      <c r="R3" s="93" t="s">
        <v>11</v>
      </c>
      <c r="S3" s="4"/>
      <c r="T3" s="108" t="s">
        <v>230</v>
      </c>
      <c r="U3" s="112"/>
      <c r="V3" s="110"/>
    </row>
    <row r="4" spans="1:22">
      <c r="B4" s="96"/>
      <c r="C4" s="107"/>
      <c r="D4" s="2"/>
      <c r="E4" s="4"/>
      <c r="F4" s="4"/>
      <c r="G4" s="2"/>
      <c r="H4" s="4"/>
      <c r="I4" s="117"/>
      <c r="J4" s="118"/>
      <c r="K4" s="4"/>
      <c r="L4" s="6"/>
      <c r="M4" s="6"/>
      <c r="N4" s="6"/>
      <c r="O4" s="6"/>
      <c r="P4" s="6"/>
      <c r="Q4" s="6"/>
      <c r="R4" s="125"/>
      <c r="S4" s="6"/>
      <c r="T4" s="117"/>
    </row>
    <row r="5" spans="1:22">
      <c r="B5" s="96" t="s">
        <v>232</v>
      </c>
      <c r="C5" s="107"/>
      <c r="D5" s="2"/>
      <c r="E5" s="4"/>
      <c r="F5" s="4"/>
      <c r="G5" s="2"/>
      <c r="H5" s="4"/>
      <c r="I5" s="117"/>
      <c r="J5" s="118"/>
      <c r="K5" s="4"/>
      <c r="L5" s="6"/>
      <c r="M5" s="6"/>
      <c r="N5" s="6"/>
      <c r="O5" s="6"/>
      <c r="P5" s="6"/>
      <c r="Q5" s="6"/>
      <c r="R5" s="125"/>
    </row>
    <row r="6" spans="1:22">
      <c r="B6" s="1" t="s">
        <v>233</v>
      </c>
      <c r="C6" s="106" t="s">
        <v>234</v>
      </c>
      <c r="D6" s="1" t="s">
        <v>511</v>
      </c>
      <c r="E6" s="92">
        <v>1</v>
      </c>
      <c r="F6" s="92" t="s">
        <v>512</v>
      </c>
      <c r="G6" s="1" t="s">
        <v>513</v>
      </c>
      <c r="H6" s="92">
        <v>36</v>
      </c>
      <c r="I6" s="108">
        <v>5</v>
      </c>
      <c r="J6" s="140">
        <f t="shared" ref="J6:J37" si="0">H6*K6*I6</f>
        <v>5040</v>
      </c>
      <c r="K6" s="92">
        <v>28</v>
      </c>
      <c r="L6" s="86">
        <f>VLOOKUP(T6,様式第10号事業費及び積算根拠資料!$B:$O,7,FALSE)</f>
        <v>0</v>
      </c>
      <c r="M6" s="86">
        <f>VLOOKUP(T6,様式第10号事業費及び積算根拠資料!$B:$O,8,FALSE)</f>
        <v>0</v>
      </c>
      <c r="N6" s="86">
        <f>VLOOKUP(T6,様式第10号事業費及び積算根拠資料!$B:$O,9,FALSE)</f>
        <v>0</v>
      </c>
      <c r="O6" s="121">
        <f>VLOOKUP(T6,様式第10号事業費及び積算根拠資料!$B:$O,10,FALSE)</f>
        <v>0</v>
      </c>
      <c r="P6" s="3">
        <f>H6/1000*I6*K6*200*$R$1</f>
        <v>22680</v>
      </c>
      <c r="Q6" s="3">
        <f>O6/1000*I6*K6*200*$R$1</f>
        <v>0</v>
      </c>
      <c r="R6" s="3">
        <f>P6-Q6</f>
        <v>22680</v>
      </c>
      <c r="S6" s="134"/>
      <c r="T6" s="108">
        <v>4</v>
      </c>
      <c r="U6" s="106" t="s">
        <v>561</v>
      </c>
      <c r="V6" s="106" t="s">
        <v>562</v>
      </c>
    </row>
    <row r="7" spans="1:22">
      <c r="B7" s="1"/>
      <c r="C7" s="106" t="s">
        <v>235</v>
      </c>
      <c r="D7" s="1" t="s">
        <v>514</v>
      </c>
      <c r="E7" s="92">
        <v>2</v>
      </c>
      <c r="F7" s="92" t="s">
        <v>515</v>
      </c>
      <c r="G7" s="1" t="s">
        <v>516</v>
      </c>
      <c r="H7" s="92">
        <v>49</v>
      </c>
      <c r="I7" s="108">
        <v>5</v>
      </c>
      <c r="J7" s="140">
        <f t="shared" si="0"/>
        <v>735</v>
      </c>
      <c r="K7" s="92">
        <v>3</v>
      </c>
      <c r="L7" s="86">
        <f>VLOOKUP(T7,様式第10号事業費及び積算根拠資料!$B:$O,7,FALSE)</f>
        <v>0</v>
      </c>
      <c r="M7" s="86">
        <f>VLOOKUP(T7,様式第10号事業費及び積算根拠資料!$B:$O,8,FALSE)</f>
        <v>0</v>
      </c>
      <c r="N7" s="86">
        <f>VLOOKUP(T7,様式第10号事業費及び積算根拠資料!$B:$O,9,FALSE)</f>
        <v>0</v>
      </c>
      <c r="O7" s="121">
        <f>VLOOKUP(T7,様式第10号事業費及び積算根拠資料!$B:$O,10,FALSE)</f>
        <v>0</v>
      </c>
      <c r="P7" s="3">
        <f t="shared" ref="P7:P70" si="1">H7/1000*I7*K7*200*$R$1</f>
        <v>3307.5</v>
      </c>
      <c r="Q7" s="3">
        <f t="shared" ref="Q7:Q70" si="2">O7/1000*I7*K7*200*$R$1</f>
        <v>0</v>
      </c>
      <c r="R7" s="3">
        <f t="shared" ref="R7:R70" si="3">P7-Q7</f>
        <v>3307.5</v>
      </c>
      <c r="S7" s="134"/>
      <c r="T7" s="108">
        <v>37</v>
      </c>
      <c r="U7" s="106" t="s">
        <v>563</v>
      </c>
      <c r="V7" s="106" t="s">
        <v>564</v>
      </c>
    </row>
    <row r="8" spans="1:22">
      <c r="B8" s="1"/>
      <c r="C8" s="106" t="s">
        <v>473</v>
      </c>
      <c r="D8" s="1" t="s">
        <v>475</v>
      </c>
      <c r="E8" s="92">
        <v>1</v>
      </c>
      <c r="F8" s="92" t="s">
        <v>231</v>
      </c>
      <c r="G8" s="1" t="s">
        <v>476</v>
      </c>
      <c r="H8" s="92">
        <v>26</v>
      </c>
      <c r="I8" s="108">
        <v>24</v>
      </c>
      <c r="J8" s="140">
        <f t="shared" si="0"/>
        <v>624</v>
      </c>
      <c r="K8" s="92">
        <v>1</v>
      </c>
      <c r="L8" s="86">
        <f>VLOOKUP(T8,様式第10号事業費及び積算根拠資料!$B:$O,7,FALSE)</f>
        <v>0</v>
      </c>
      <c r="M8" s="86">
        <f>VLOOKUP(T8,様式第10号事業費及び積算根拠資料!$B:$O,8,FALSE)</f>
        <v>0</v>
      </c>
      <c r="N8" s="86">
        <f>VLOOKUP(T8,様式第10号事業費及び積算根拠資料!$B:$O,9,FALSE)</f>
        <v>0</v>
      </c>
      <c r="O8" s="121">
        <f>VLOOKUP(T8,様式第10号事業費及び積算根拠資料!$B:$O,10,FALSE)</f>
        <v>0</v>
      </c>
      <c r="P8" s="3">
        <f>H8/1000*I8*K8*365*$R$1</f>
        <v>5124.5999999999995</v>
      </c>
      <c r="Q8" s="3">
        <f>O8/1000*I8*K8*365*$R$1</f>
        <v>0</v>
      </c>
      <c r="R8" s="3">
        <f t="shared" si="3"/>
        <v>5124.5999999999995</v>
      </c>
      <c r="S8" s="134"/>
      <c r="T8" s="108">
        <v>75</v>
      </c>
      <c r="U8" s="106" t="s">
        <v>565</v>
      </c>
      <c r="V8" s="106" t="s">
        <v>562</v>
      </c>
    </row>
    <row r="9" spans="1:22">
      <c r="B9" s="1"/>
      <c r="C9" s="106" t="s">
        <v>474</v>
      </c>
      <c r="D9" s="1" t="s">
        <v>475</v>
      </c>
      <c r="E9" s="92">
        <v>1</v>
      </c>
      <c r="F9" s="92" t="s">
        <v>231</v>
      </c>
      <c r="G9" s="1" t="s">
        <v>476</v>
      </c>
      <c r="H9" s="92">
        <v>26</v>
      </c>
      <c r="I9" s="108">
        <v>24</v>
      </c>
      <c r="J9" s="140">
        <f t="shared" si="0"/>
        <v>624</v>
      </c>
      <c r="K9" s="92">
        <v>1</v>
      </c>
      <c r="L9" s="86">
        <f>VLOOKUP(T9,様式第10号事業費及び積算根拠資料!$B:$O,7,FALSE)</f>
        <v>0</v>
      </c>
      <c r="M9" s="86">
        <f>VLOOKUP(T9,様式第10号事業費及び積算根拠資料!$B:$O,8,FALSE)</f>
        <v>0</v>
      </c>
      <c r="N9" s="86">
        <f>VLOOKUP(T9,様式第10号事業費及び積算根拠資料!$B:$O,9,FALSE)</f>
        <v>0</v>
      </c>
      <c r="O9" s="121">
        <f>VLOOKUP(T9,様式第10号事業費及び積算根拠資料!$B:$O,10,FALSE)</f>
        <v>0</v>
      </c>
      <c r="P9" s="3">
        <f>H9/1000*I9*K9*356*$R$1</f>
        <v>4998.24</v>
      </c>
      <c r="Q9" s="3">
        <f>O9/1000*I9*K9*365*$R$1</f>
        <v>0</v>
      </c>
      <c r="R9" s="3">
        <f t="shared" si="3"/>
        <v>4998.24</v>
      </c>
      <c r="S9" s="134"/>
      <c r="T9" s="108">
        <v>75</v>
      </c>
      <c r="U9" s="106" t="s">
        <v>565</v>
      </c>
      <c r="V9" s="106" t="s">
        <v>562</v>
      </c>
    </row>
    <row r="10" spans="1:22">
      <c r="B10" s="1" t="s">
        <v>236</v>
      </c>
      <c r="C10" s="106" t="s">
        <v>237</v>
      </c>
      <c r="D10" s="1" t="s">
        <v>511</v>
      </c>
      <c r="E10" s="92">
        <v>1</v>
      </c>
      <c r="F10" s="92" t="s">
        <v>512</v>
      </c>
      <c r="G10" s="1" t="s">
        <v>517</v>
      </c>
      <c r="H10" s="92">
        <v>36</v>
      </c>
      <c r="I10" s="108">
        <v>1</v>
      </c>
      <c r="J10" s="140">
        <f t="shared" si="0"/>
        <v>216</v>
      </c>
      <c r="K10" s="92">
        <v>6</v>
      </c>
      <c r="L10" s="86">
        <f>VLOOKUP(T10,様式第10号事業費及び積算根拠資料!$B:$O,7,FALSE)</f>
        <v>0</v>
      </c>
      <c r="M10" s="86">
        <f>VLOOKUP(T10,様式第10号事業費及び積算根拠資料!$B:$O,8,FALSE)</f>
        <v>0</v>
      </c>
      <c r="N10" s="86">
        <f>VLOOKUP(T10,様式第10号事業費及び積算根拠資料!$B:$O,9,FALSE)</f>
        <v>0</v>
      </c>
      <c r="O10" s="121">
        <f>VLOOKUP(T10,様式第10号事業費及び積算根拠資料!$B:$O,10,FALSE)</f>
        <v>0</v>
      </c>
      <c r="P10" s="3">
        <f t="shared" si="1"/>
        <v>971.99999999999989</v>
      </c>
      <c r="Q10" s="3">
        <f t="shared" si="2"/>
        <v>0</v>
      </c>
      <c r="R10" s="3">
        <f t="shared" si="3"/>
        <v>971.99999999999989</v>
      </c>
      <c r="S10" s="134"/>
      <c r="T10" s="108">
        <v>5</v>
      </c>
      <c r="U10" s="106" t="s">
        <v>566</v>
      </c>
      <c r="V10" s="106" t="s">
        <v>562</v>
      </c>
    </row>
    <row r="11" spans="1:22">
      <c r="B11" s="1" t="s">
        <v>238</v>
      </c>
      <c r="C11" s="106" t="s">
        <v>239</v>
      </c>
      <c r="D11" s="1" t="s">
        <v>518</v>
      </c>
      <c r="E11" s="92">
        <v>1</v>
      </c>
      <c r="F11" s="92" t="s">
        <v>512</v>
      </c>
      <c r="G11" s="1" t="s">
        <v>519</v>
      </c>
      <c r="H11" s="92">
        <v>18</v>
      </c>
      <c r="I11" s="108">
        <v>5</v>
      </c>
      <c r="J11" s="140">
        <f t="shared" si="0"/>
        <v>360</v>
      </c>
      <c r="K11" s="92">
        <v>4</v>
      </c>
      <c r="L11" s="86">
        <f>VLOOKUP(T11,様式第10号事業費及び積算根拠資料!$B:$O,7,FALSE)</f>
        <v>0</v>
      </c>
      <c r="M11" s="86">
        <f>VLOOKUP(T11,様式第10号事業費及び積算根拠資料!$B:$O,8,FALSE)</f>
        <v>0</v>
      </c>
      <c r="N11" s="86">
        <f>VLOOKUP(T11,様式第10号事業費及び積算根拠資料!$B:$O,9,FALSE)</f>
        <v>0</v>
      </c>
      <c r="O11" s="121">
        <f>VLOOKUP(T11,様式第10号事業費及び積算根拠資料!$B:$O,10,FALSE)</f>
        <v>0</v>
      </c>
      <c r="P11" s="3">
        <f t="shared" si="1"/>
        <v>1620</v>
      </c>
      <c r="Q11" s="3">
        <f t="shared" si="2"/>
        <v>0</v>
      </c>
      <c r="R11" s="3">
        <f t="shared" si="3"/>
        <v>1620</v>
      </c>
      <c r="S11" s="134"/>
      <c r="T11" s="108">
        <v>69</v>
      </c>
      <c r="U11" s="106" t="s">
        <v>567</v>
      </c>
      <c r="V11" s="106" t="s">
        <v>562</v>
      </c>
    </row>
    <row r="12" spans="1:22">
      <c r="B12" s="1"/>
      <c r="C12" s="106" t="s">
        <v>473</v>
      </c>
      <c r="D12" s="1" t="s">
        <v>475</v>
      </c>
      <c r="E12" s="92">
        <v>1</v>
      </c>
      <c r="F12" s="92" t="s">
        <v>231</v>
      </c>
      <c r="G12" s="1" t="s">
        <v>476</v>
      </c>
      <c r="H12" s="92">
        <v>26</v>
      </c>
      <c r="I12" s="108">
        <v>24</v>
      </c>
      <c r="J12" s="140">
        <f t="shared" si="0"/>
        <v>624</v>
      </c>
      <c r="K12" s="92">
        <v>1</v>
      </c>
      <c r="L12" s="86">
        <f>VLOOKUP(T12,様式第10号事業費及び積算根拠資料!$B:$O,7,FALSE)</f>
        <v>0</v>
      </c>
      <c r="M12" s="86">
        <f>VLOOKUP(T12,様式第10号事業費及び積算根拠資料!$B:$O,8,FALSE)</f>
        <v>0</v>
      </c>
      <c r="N12" s="86">
        <f>VLOOKUP(T12,様式第10号事業費及び積算根拠資料!$B:$O,9,FALSE)</f>
        <v>0</v>
      </c>
      <c r="O12" s="121">
        <f>VLOOKUP(T12,様式第10号事業費及び積算根拠資料!$B:$O,10,FALSE)</f>
        <v>0</v>
      </c>
      <c r="P12" s="3">
        <f>H12/1000*I12*K12*365*$R$1</f>
        <v>5124.5999999999995</v>
      </c>
      <c r="Q12" s="3">
        <f>O12/1000*I12*K12*365*$R$1</f>
        <v>0</v>
      </c>
      <c r="R12" s="3">
        <f t="shared" si="3"/>
        <v>5124.5999999999995</v>
      </c>
      <c r="S12" s="134"/>
      <c r="T12" s="108">
        <v>75</v>
      </c>
      <c r="U12" s="106" t="s">
        <v>565</v>
      </c>
      <c r="V12" s="106" t="s">
        <v>562</v>
      </c>
    </row>
    <row r="13" spans="1:22">
      <c r="B13" s="1" t="s">
        <v>240</v>
      </c>
      <c r="C13" s="106" t="s">
        <v>241</v>
      </c>
      <c r="D13" s="1" t="s">
        <v>520</v>
      </c>
      <c r="E13" s="92">
        <v>3</v>
      </c>
      <c r="F13" s="92" t="s">
        <v>515</v>
      </c>
      <c r="G13" s="1" t="s">
        <v>516</v>
      </c>
      <c r="H13" s="92">
        <v>105</v>
      </c>
      <c r="I13" s="108">
        <v>5</v>
      </c>
      <c r="J13" s="140">
        <f t="shared" si="0"/>
        <v>2100</v>
      </c>
      <c r="K13" s="92">
        <v>4</v>
      </c>
      <c r="L13" s="86">
        <f>VLOOKUP(T13,様式第10号事業費及び積算根拠資料!$B:$O,7,FALSE)</f>
        <v>0</v>
      </c>
      <c r="M13" s="86">
        <f>VLOOKUP(T13,様式第10号事業費及び積算根拠資料!$B:$O,8,FALSE)</f>
        <v>0</v>
      </c>
      <c r="N13" s="86">
        <f>VLOOKUP(T13,様式第10号事業費及び積算根拠資料!$B:$O,9,FALSE)</f>
        <v>0</v>
      </c>
      <c r="O13" s="121">
        <f>VLOOKUP(T13,様式第10号事業費及び積算根拠資料!$B:$O,10,FALSE)</f>
        <v>0</v>
      </c>
      <c r="P13" s="3">
        <f t="shared" si="1"/>
        <v>9450</v>
      </c>
      <c r="Q13" s="3">
        <f t="shared" si="2"/>
        <v>0</v>
      </c>
      <c r="R13" s="3">
        <f t="shared" si="3"/>
        <v>9450</v>
      </c>
      <c r="S13" s="134"/>
      <c r="T13" s="108">
        <v>41</v>
      </c>
      <c r="U13" s="106" t="s">
        <v>568</v>
      </c>
      <c r="V13" s="106" t="s">
        <v>564</v>
      </c>
    </row>
    <row r="14" spans="1:22">
      <c r="B14" s="83" t="s">
        <v>147</v>
      </c>
      <c r="C14" s="106" t="s">
        <v>242</v>
      </c>
      <c r="D14" s="1" t="s">
        <v>521</v>
      </c>
      <c r="E14" s="92">
        <v>1</v>
      </c>
      <c r="F14" s="92" t="s">
        <v>515</v>
      </c>
      <c r="G14" s="1" t="s">
        <v>522</v>
      </c>
      <c r="H14" s="92">
        <v>90</v>
      </c>
      <c r="I14" s="108">
        <v>1</v>
      </c>
      <c r="J14" s="140">
        <f t="shared" si="0"/>
        <v>180</v>
      </c>
      <c r="K14" s="92">
        <v>2</v>
      </c>
      <c r="L14" s="86">
        <f>VLOOKUP(T14,様式第10号事業費及び積算根拠資料!$B:$O,7,FALSE)</f>
        <v>0</v>
      </c>
      <c r="M14" s="86">
        <f>VLOOKUP(T14,様式第10号事業費及び積算根拠資料!$B:$O,8,FALSE)</f>
        <v>0</v>
      </c>
      <c r="N14" s="86">
        <f>VLOOKUP(T14,様式第10号事業費及び積算根拠資料!$B:$O,9,FALSE)</f>
        <v>0</v>
      </c>
      <c r="O14" s="121">
        <f>VLOOKUP(T14,様式第10号事業費及び積算根拠資料!$B:$O,10,FALSE)</f>
        <v>0</v>
      </c>
      <c r="P14" s="3">
        <f t="shared" si="1"/>
        <v>810</v>
      </c>
      <c r="Q14" s="3">
        <f t="shared" si="2"/>
        <v>0</v>
      </c>
      <c r="R14" s="3">
        <f t="shared" si="3"/>
        <v>810</v>
      </c>
      <c r="S14" s="134"/>
      <c r="T14" s="108">
        <v>47</v>
      </c>
      <c r="U14" s="106" t="s">
        <v>569</v>
      </c>
      <c r="V14" s="106" t="s">
        <v>564</v>
      </c>
    </row>
    <row r="15" spans="1:22">
      <c r="B15" s="1" t="s">
        <v>243</v>
      </c>
      <c r="C15" s="106" t="s">
        <v>244</v>
      </c>
      <c r="D15" s="1" t="s">
        <v>523</v>
      </c>
      <c r="E15" s="92">
        <v>2</v>
      </c>
      <c r="F15" s="92" t="s">
        <v>512</v>
      </c>
      <c r="G15" s="1"/>
      <c r="H15" s="92">
        <v>40</v>
      </c>
      <c r="I15" s="108">
        <v>3</v>
      </c>
      <c r="J15" s="140">
        <f t="shared" si="0"/>
        <v>120</v>
      </c>
      <c r="K15" s="92">
        <v>1</v>
      </c>
      <c r="L15" s="86">
        <f>VLOOKUP(T15,様式第10号事業費及び積算根拠資料!$B:$O,7,FALSE)</f>
        <v>0</v>
      </c>
      <c r="M15" s="86">
        <f>VLOOKUP(T15,様式第10号事業費及び積算根拠資料!$B:$O,8,FALSE)</f>
        <v>0</v>
      </c>
      <c r="N15" s="86">
        <f>VLOOKUP(T15,様式第10号事業費及び積算根拠資料!$B:$O,9,FALSE)</f>
        <v>0</v>
      </c>
      <c r="O15" s="121">
        <f>VLOOKUP(T15,様式第10号事業費及び積算根拠資料!$B:$O,10,FALSE)</f>
        <v>0</v>
      </c>
      <c r="P15" s="3">
        <f t="shared" si="1"/>
        <v>540</v>
      </c>
      <c r="Q15" s="3">
        <f t="shared" si="2"/>
        <v>0</v>
      </c>
      <c r="R15" s="3">
        <f t="shared" si="3"/>
        <v>540</v>
      </c>
      <c r="S15" s="134"/>
      <c r="T15" s="108">
        <v>3</v>
      </c>
      <c r="U15" s="106" t="s">
        <v>570</v>
      </c>
      <c r="V15" s="106" t="s">
        <v>562</v>
      </c>
    </row>
    <row r="16" spans="1:22">
      <c r="B16" s="1"/>
      <c r="C16" s="106" t="s">
        <v>245</v>
      </c>
      <c r="D16" s="1" t="s">
        <v>511</v>
      </c>
      <c r="E16" s="92">
        <v>2</v>
      </c>
      <c r="F16" s="92" t="s">
        <v>515</v>
      </c>
      <c r="G16" s="1" t="s">
        <v>516</v>
      </c>
      <c r="H16" s="92">
        <v>71</v>
      </c>
      <c r="I16" s="108">
        <v>3</v>
      </c>
      <c r="J16" s="140">
        <f t="shared" si="0"/>
        <v>2556</v>
      </c>
      <c r="K16" s="92">
        <v>12</v>
      </c>
      <c r="L16" s="86">
        <f>VLOOKUP(T16,様式第10号事業費及び積算根拠資料!$B:$O,7,FALSE)</f>
        <v>0</v>
      </c>
      <c r="M16" s="86">
        <f>VLOOKUP(T16,様式第10号事業費及び積算根拠資料!$B:$O,8,FALSE)</f>
        <v>0</v>
      </c>
      <c r="N16" s="86">
        <f>VLOOKUP(T16,様式第10号事業費及び積算根拠資料!$B:$O,9,FALSE)</f>
        <v>0</v>
      </c>
      <c r="O16" s="121">
        <f>VLOOKUP(T16,様式第10号事業費及び積算根拠資料!$B:$O,10,FALSE)</f>
        <v>0</v>
      </c>
      <c r="P16" s="3">
        <f t="shared" si="1"/>
        <v>11501.999999999998</v>
      </c>
      <c r="Q16" s="3">
        <f t="shared" si="2"/>
        <v>0</v>
      </c>
      <c r="R16" s="3">
        <f t="shared" si="3"/>
        <v>11501.999999999998</v>
      </c>
      <c r="S16" s="134"/>
      <c r="T16" s="108">
        <v>11</v>
      </c>
      <c r="U16" s="106" t="s">
        <v>571</v>
      </c>
      <c r="V16" s="106" t="s">
        <v>564</v>
      </c>
    </row>
    <row r="17" spans="2:22">
      <c r="B17" s="1"/>
      <c r="C17" s="106" t="s">
        <v>246</v>
      </c>
      <c r="D17" s="1" t="s">
        <v>524</v>
      </c>
      <c r="E17" s="92">
        <v>1</v>
      </c>
      <c r="F17" s="92" t="s">
        <v>512</v>
      </c>
      <c r="G17" s="1" t="s">
        <v>525</v>
      </c>
      <c r="H17" s="92">
        <v>22</v>
      </c>
      <c r="I17" s="108">
        <v>3</v>
      </c>
      <c r="J17" s="140">
        <f t="shared" si="0"/>
        <v>66</v>
      </c>
      <c r="K17" s="92">
        <v>1</v>
      </c>
      <c r="L17" s="86">
        <f>VLOOKUP(T17,様式第10号事業費及び積算根拠資料!$B:$O,7,FALSE)</f>
        <v>0</v>
      </c>
      <c r="M17" s="86">
        <f>VLOOKUP(T17,様式第10号事業費及び積算根拠資料!$B:$O,8,FALSE)</f>
        <v>0</v>
      </c>
      <c r="N17" s="86">
        <f>VLOOKUP(T17,様式第10号事業費及び積算根拠資料!$B:$O,9,FALSE)</f>
        <v>0</v>
      </c>
      <c r="O17" s="121">
        <f>VLOOKUP(T17,様式第10号事業費及び積算根拠資料!$B:$O,10,FALSE)</f>
        <v>0</v>
      </c>
      <c r="P17" s="3">
        <f t="shared" si="1"/>
        <v>297</v>
      </c>
      <c r="Q17" s="3">
        <f t="shared" si="2"/>
        <v>0</v>
      </c>
      <c r="R17" s="3">
        <f t="shared" si="3"/>
        <v>297</v>
      </c>
      <c r="S17" s="134"/>
      <c r="T17" s="108">
        <v>13</v>
      </c>
      <c r="U17" s="106" t="s">
        <v>572</v>
      </c>
      <c r="V17" s="106" t="s">
        <v>562</v>
      </c>
    </row>
    <row r="18" spans="2:22">
      <c r="B18" s="1" t="s">
        <v>247</v>
      </c>
      <c r="C18" s="106" t="s">
        <v>248</v>
      </c>
      <c r="D18" s="1" t="s">
        <v>511</v>
      </c>
      <c r="E18" s="92">
        <v>2</v>
      </c>
      <c r="F18" s="92" t="s">
        <v>512</v>
      </c>
      <c r="G18" s="1"/>
      <c r="H18" s="92">
        <v>71</v>
      </c>
      <c r="I18" s="108">
        <v>1</v>
      </c>
      <c r="J18" s="140">
        <f t="shared" si="0"/>
        <v>994</v>
      </c>
      <c r="K18" s="92">
        <v>14</v>
      </c>
      <c r="L18" s="86">
        <f>VLOOKUP(T18,様式第10号事業費及び積算根拠資料!$B:$O,7,FALSE)</f>
        <v>0</v>
      </c>
      <c r="M18" s="86">
        <f>VLOOKUP(T18,様式第10号事業費及び積算根拠資料!$B:$O,8,FALSE)</f>
        <v>0</v>
      </c>
      <c r="N18" s="86">
        <f>VLOOKUP(T18,様式第10号事業費及び積算根拠資料!$B:$O,9,FALSE)</f>
        <v>0</v>
      </c>
      <c r="O18" s="121">
        <f>VLOOKUP(T18,様式第10号事業費及び積算根拠資料!$B:$O,10,FALSE)</f>
        <v>0</v>
      </c>
      <c r="P18" s="3">
        <f t="shared" si="1"/>
        <v>4473</v>
      </c>
      <c r="Q18" s="3">
        <f t="shared" si="2"/>
        <v>0</v>
      </c>
      <c r="R18" s="3">
        <f t="shared" si="3"/>
        <v>4473</v>
      </c>
      <c r="S18" s="134"/>
      <c r="T18" s="108">
        <v>6</v>
      </c>
      <c r="U18" s="106" t="s">
        <v>571</v>
      </c>
      <c r="V18" s="106" t="s">
        <v>562</v>
      </c>
    </row>
    <row r="19" spans="2:22">
      <c r="B19" s="1" t="s">
        <v>8</v>
      </c>
      <c r="C19" s="106" t="s">
        <v>249</v>
      </c>
      <c r="D19" s="1" t="s">
        <v>511</v>
      </c>
      <c r="E19" s="92">
        <v>2</v>
      </c>
      <c r="F19" s="92" t="s">
        <v>512</v>
      </c>
      <c r="G19" s="1"/>
      <c r="H19" s="92">
        <v>71</v>
      </c>
      <c r="I19" s="108">
        <v>1</v>
      </c>
      <c r="J19" s="140">
        <f t="shared" si="0"/>
        <v>71</v>
      </c>
      <c r="K19" s="92">
        <v>1</v>
      </c>
      <c r="L19" s="86">
        <f>VLOOKUP(T19,様式第10号事業費及び積算根拠資料!$B:$O,7,FALSE)</f>
        <v>0</v>
      </c>
      <c r="M19" s="86">
        <f>VLOOKUP(T19,様式第10号事業費及び積算根拠資料!$B:$O,8,FALSE)</f>
        <v>0</v>
      </c>
      <c r="N19" s="86">
        <f>VLOOKUP(T19,様式第10号事業費及び積算根拠資料!$B:$O,9,FALSE)</f>
        <v>0</v>
      </c>
      <c r="O19" s="121">
        <f>VLOOKUP(T19,様式第10号事業費及び積算根拠資料!$B:$O,10,FALSE)</f>
        <v>0</v>
      </c>
      <c r="P19" s="3">
        <f t="shared" si="1"/>
        <v>319.5</v>
      </c>
      <c r="Q19" s="3">
        <f t="shared" si="2"/>
        <v>0</v>
      </c>
      <c r="R19" s="3">
        <f t="shared" si="3"/>
        <v>319.5</v>
      </c>
      <c r="S19" s="134"/>
      <c r="T19" s="108">
        <v>5</v>
      </c>
      <c r="U19" s="106" t="s">
        <v>566</v>
      </c>
      <c r="V19" s="106" t="s">
        <v>562</v>
      </c>
    </row>
    <row r="20" spans="2:22">
      <c r="B20" s="1" t="s">
        <v>250</v>
      </c>
      <c r="C20" s="106" t="s">
        <v>249</v>
      </c>
      <c r="D20" s="1" t="s">
        <v>511</v>
      </c>
      <c r="E20" s="92">
        <v>2</v>
      </c>
      <c r="F20" s="92" t="s">
        <v>512</v>
      </c>
      <c r="G20" s="1"/>
      <c r="H20" s="92">
        <v>71</v>
      </c>
      <c r="I20" s="108">
        <v>2</v>
      </c>
      <c r="J20" s="140">
        <f t="shared" si="0"/>
        <v>568</v>
      </c>
      <c r="K20" s="92">
        <v>4</v>
      </c>
      <c r="L20" s="86">
        <f>VLOOKUP(T20,様式第10号事業費及び積算根拠資料!$B:$O,7,FALSE)</f>
        <v>0</v>
      </c>
      <c r="M20" s="86">
        <f>VLOOKUP(T20,様式第10号事業費及び積算根拠資料!$B:$O,8,FALSE)</f>
        <v>0</v>
      </c>
      <c r="N20" s="86">
        <f>VLOOKUP(T20,様式第10号事業費及び積算根拠資料!$B:$O,9,FALSE)</f>
        <v>0</v>
      </c>
      <c r="O20" s="121">
        <f>VLOOKUP(T20,様式第10号事業費及び積算根拠資料!$B:$O,10,FALSE)</f>
        <v>0</v>
      </c>
      <c r="P20" s="3">
        <f t="shared" si="1"/>
        <v>2556</v>
      </c>
      <c r="Q20" s="3">
        <f t="shared" si="2"/>
        <v>0</v>
      </c>
      <c r="R20" s="3">
        <f t="shared" si="3"/>
        <v>2556</v>
      </c>
      <c r="S20" s="134"/>
      <c r="T20" s="108">
        <v>5</v>
      </c>
      <c r="U20" s="106" t="s">
        <v>566</v>
      </c>
      <c r="V20" s="106" t="s">
        <v>562</v>
      </c>
    </row>
    <row r="21" spans="2:22">
      <c r="B21" s="1" t="s">
        <v>251</v>
      </c>
      <c r="C21" s="106" t="s">
        <v>234</v>
      </c>
      <c r="D21" s="1" t="s">
        <v>511</v>
      </c>
      <c r="E21" s="92">
        <v>1</v>
      </c>
      <c r="F21" s="92" t="s">
        <v>512</v>
      </c>
      <c r="G21" s="1" t="s">
        <v>513</v>
      </c>
      <c r="H21" s="92">
        <v>36</v>
      </c>
      <c r="I21" s="108">
        <v>5</v>
      </c>
      <c r="J21" s="140">
        <f t="shared" si="0"/>
        <v>1800</v>
      </c>
      <c r="K21" s="92">
        <v>10</v>
      </c>
      <c r="L21" s="86">
        <f>VLOOKUP(T21,様式第10号事業費及び積算根拠資料!$B:$O,7,FALSE)</f>
        <v>0</v>
      </c>
      <c r="M21" s="86">
        <f>VLOOKUP(T21,様式第10号事業費及び積算根拠資料!$B:$O,8,FALSE)</f>
        <v>0</v>
      </c>
      <c r="N21" s="86">
        <f>VLOOKUP(T21,様式第10号事業費及び積算根拠資料!$B:$O,9,FALSE)</f>
        <v>0</v>
      </c>
      <c r="O21" s="121">
        <f>VLOOKUP(T21,様式第10号事業費及び積算根拠資料!$B:$O,10,FALSE)</f>
        <v>0</v>
      </c>
      <c r="P21" s="3">
        <f t="shared" si="1"/>
        <v>8099.9999999999991</v>
      </c>
      <c r="Q21" s="3">
        <f t="shared" si="2"/>
        <v>0</v>
      </c>
      <c r="R21" s="3">
        <f t="shared" si="3"/>
        <v>8099.9999999999991</v>
      </c>
      <c r="S21" s="134"/>
      <c r="T21" s="108">
        <v>4</v>
      </c>
      <c r="U21" s="106" t="s">
        <v>561</v>
      </c>
      <c r="V21" s="106" t="s">
        <v>562</v>
      </c>
    </row>
    <row r="22" spans="2:22">
      <c r="B22" s="1"/>
      <c r="C22" s="106" t="s">
        <v>477</v>
      </c>
      <c r="D22" s="1" t="s">
        <v>475</v>
      </c>
      <c r="E22" s="92">
        <v>1</v>
      </c>
      <c r="F22" s="92" t="s">
        <v>231</v>
      </c>
      <c r="G22" s="1" t="s">
        <v>476</v>
      </c>
      <c r="H22" s="92">
        <v>26</v>
      </c>
      <c r="I22" s="108">
        <v>24</v>
      </c>
      <c r="J22" s="140">
        <f t="shared" si="0"/>
        <v>624</v>
      </c>
      <c r="K22" s="92">
        <v>1</v>
      </c>
      <c r="L22" s="86">
        <f>VLOOKUP(T22,様式第10号事業費及び積算根拠資料!$B:$O,7,FALSE)</f>
        <v>0</v>
      </c>
      <c r="M22" s="86">
        <f>VLOOKUP(T22,様式第10号事業費及び積算根拠資料!$B:$O,8,FALSE)</f>
        <v>0</v>
      </c>
      <c r="N22" s="86">
        <f>VLOOKUP(T22,様式第10号事業費及び積算根拠資料!$B:$O,9,FALSE)</f>
        <v>0</v>
      </c>
      <c r="O22" s="121">
        <f>VLOOKUP(T22,様式第10号事業費及び積算根拠資料!$B:$O,10,FALSE)</f>
        <v>0</v>
      </c>
      <c r="P22" s="3">
        <f>H22/1000*I22*K22*365*$R$1</f>
        <v>5124.5999999999995</v>
      </c>
      <c r="Q22" s="3">
        <f>O22/1000*I22*K22*365*$R$1</f>
        <v>0</v>
      </c>
      <c r="R22" s="3">
        <f t="shared" si="3"/>
        <v>5124.5999999999995</v>
      </c>
      <c r="S22" s="134"/>
      <c r="T22" s="108">
        <v>75</v>
      </c>
      <c r="U22" s="106" t="s">
        <v>565</v>
      </c>
      <c r="V22" s="106" t="s">
        <v>562</v>
      </c>
    </row>
    <row r="23" spans="2:22">
      <c r="B23" s="1" t="s">
        <v>164</v>
      </c>
      <c r="C23" s="106" t="s">
        <v>241</v>
      </c>
      <c r="D23" s="1" t="s">
        <v>520</v>
      </c>
      <c r="E23" s="92">
        <v>3</v>
      </c>
      <c r="F23" s="92" t="s">
        <v>515</v>
      </c>
      <c r="G23" s="1" t="s">
        <v>516</v>
      </c>
      <c r="H23" s="92">
        <v>105</v>
      </c>
      <c r="I23" s="108">
        <v>5</v>
      </c>
      <c r="J23" s="140">
        <f t="shared" si="0"/>
        <v>2100</v>
      </c>
      <c r="K23" s="92">
        <v>4</v>
      </c>
      <c r="L23" s="86">
        <f>VLOOKUP(T23,様式第10号事業費及び積算根拠資料!$B:$O,7,FALSE)</f>
        <v>0</v>
      </c>
      <c r="M23" s="86">
        <f>VLOOKUP(T23,様式第10号事業費及び積算根拠資料!$B:$O,8,FALSE)</f>
        <v>0</v>
      </c>
      <c r="N23" s="86">
        <f>VLOOKUP(T23,様式第10号事業費及び積算根拠資料!$B:$O,9,FALSE)</f>
        <v>0</v>
      </c>
      <c r="O23" s="121">
        <f>VLOOKUP(T23,様式第10号事業費及び積算根拠資料!$B:$O,10,FALSE)</f>
        <v>0</v>
      </c>
      <c r="P23" s="3">
        <f t="shared" si="1"/>
        <v>9450</v>
      </c>
      <c r="Q23" s="3">
        <f t="shared" si="2"/>
        <v>0</v>
      </c>
      <c r="R23" s="3">
        <f t="shared" si="3"/>
        <v>9450</v>
      </c>
      <c r="S23" s="134"/>
      <c r="T23" s="108">
        <v>41</v>
      </c>
      <c r="U23" s="106" t="s">
        <v>568</v>
      </c>
      <c r="V23" s="106" t="s">
        <v>564</v>
      </c>
    </row>
    <row r="24" spans="2:22">
      <c r="B24" s="1"/>
      <c r="C24" s="106" t="s">
        <v>473</v>
      </c>
      <c r="D24" s="1" t="s">
        <v>475</v>
      </c>
      <c r="E24" s="92">
        <v>1</v>
      </c>
      <c r="F24" s="92" t="s">
        <v>231</v>
      </c>
      <c r="G24" s="1" t="s">
        <v>476</v>
      </c>
      <c r="H24" s="92">
        <v>26</v>
      </c>
      <c r="I24" s="108">
        <v>24</v>
      </c>
      <c r="J24" s="140">
        <f t="shared" si="0"/>
        <v>624</v>
      </c>
      <c r="K24" s="92">
        <v>1</v>
      </c>
      <c r="L24" s="86">
        <f>VLOOKUP(T24,様式第10号事業費及び積算根拠資料!$B:$O,7,FALSE)</f>
        <v>0</v>
      </c>
      <c r="M24" s="86">
        <f>VLOOKUP(T24,様式第10号事業費及び積算根拠資料!$B:$O,8,FALSE)</f>
        <v>0</v>
      </c>
      <c r="N24" s="86">
        <f>VLOOKUP(T24,様式第10号事業費及び積算根拠資料!$B:$O,9,FALSE)</f>
        <v>0</v>
      </c>
      <c r="O24" s="121">
        <f>VLOOKUP(T24,様式第10号事業費及び積算根拠資料!$B:$O,10,FALSE)</f>
        <v>0</v>
      </c>
      <c r="P24" s="3">
        <f>H24/1000*I24*K24*365*$R$1</f>
        <v>5124.5999999999995</v>
      </c>
      <c r="Q24" s="3">
        <f>O24/1000*I24*K24*365*$R$1</f>
        <v>0</v>
      </c>
      <c r="R24" s="3">
        <f t="shared" si="3"/>
        <v>5124.5999999999995</v>
      </c>
      <c r="S24" s="134"/>
      <c r="T24" s="108">
        <v>75</v>
      </c>
      <c r="U24" s="106" t="s">
        <v>565</v>
      </c>
      <c r="V24" s="106" t="s">
        <v>562</v>
      </c>
    </row>
    <row r="25" spans="2:22">
      <c r="B25" s="1" t="s">
        <v>153</v>
      </c>
      <c r="C25" s="106" t="s">
        <v>252</v>
      </c>
      <c r="D25" s="1" t="s">
        <v>524</v>
      </c>
      <c r="E25" s="92">
        <v>1</v>
      </c>
      <c r="F25" s="92" t="s">
        <v>512</v>
      </c>
      <c r="G25" s="1" t="s">
        <v>526</v>
      </c>
      <c r="H25" s="92">
        <v>22</v>
      </c>
      <c r="I25" s="108">
        <v>8</v>
      </c>
      <c r="J25" s="140">
        <f t="shared" si="0"/>
        <v>528</v>
      </c>
      <c r="K25" s="92">
        <v>3</v>
      </c>
      <c r="L25" s="86">
        <f>VLOOKUP(T25,様式第10号事業費及び積算根拠資料!$B:$O,7,FALSE)</f>
        <v>0</v>
      </c>
      <c r="M25" s="86">
        <f>VLOOKUP(T25,様式第10号事業費及び積算根拠資料!$B:$O,8,FALSE)</f>
        <v>0</v>
      </c>
      <c r="N25" s="86">
        <f>VLOOKUP(T25,様式第10号事業費及び積算根拠資料!$B:$O,9,FALSE)</f>
        <v>0</v>
      </c>
      <c r="O25" s="121">
        <f>VLOOKUP(T25,様式第10号事業費及び積算根拠資料!$B:$O,10,FALSE)</f>
        <v>0</v>
      </c>
      <c r="P25" s="3">
        <f t="shared" si="1"/>
        <v>2376</v>
      </c>
      <c r="Q25" s="3">
        <f t="shared" si="2"/>
        <v>0</v>
      </c>
      <c r="R25" s="3">
        <f t="shared" si="3"/>
        <v>2376</v>
      </c>
      <c r="S25" s="134"/>
      <c r="T25" s="108">
        <v>60</v>
      </c>
      <c r="U25" s="106" t="s">
        <v>573</v>
      </c>
      <c r="V25" s="106" t="s">
        <v>562</v>
      </c>
    </row>
    <row r="26" spans="2:22">
      <c r="B26" s="1" t="s">
        <v>253</v>
      </c>
      <c r="C26" s="106" t="s">
        <v>254</v>
      </c>
      <c r="D26" s="1" t="s">
        <v>511</v>
      </c>
      <c r="E26" s="92">
        <v>1</v>
      </c>
      <c r="F26" s="92" t="s">
        <v>512</v>
      </c>
      <c r="G26" s="1"/>
      <c r="H26" s="92">
        <v>36</v>
      </c>
      <c r="I26" s="108">
        <v>4</v>
      </c>
      <c r="J26" s="140">
        <f t="shared" si="0"/>
        <v>144</v>
      </c>
      <c r="K26" s="92">
        <v>1</v>
      </c>
      <c r="L26" s="86">
        <f>VLOOKUP(T26,様式第10号事業費及び積算根拠資料!$B:$O,7,FALSE)</f>
        <v>0</v>
      </c>
      <c r="M26" s="86">
        <f>VLOOKUP(T26,様式第10号事業費及び積算根拠資料!$B:$O,8,FALSE)</f>
        <v>0</v>
      </c>
      <c r="N26" s="86">
        <f>VLOOKUP(T26,様式第10号事業費及び積算根拠資料!$B:$O,9,FALSE)</f>
        <v>0</v>
      </c>
      <c r="O26" s="121">
        <f>VLOOKUP(T26,様式第10号事業費及び積算根拠資料!$B:$O,10,FALSE)</f>
        <v>0</v>
      </c>
      <c r="P26" s="3">
        <f t="shared" si="1"/>
        <v>647.99999999999989</v>
      </c>
      <c r="Q26" s="3">
        <f t="shared" si="2"/>
        <v>0</v>
      </c>
      <c r="R26" s="3">
        <f t="shared" si="3"/>
        <v>647.99999999999989</v>
      </c>
      <c r="S26" s="134"/>
      <c r="T26" s="108">
        <v>5</v>
      </c>
      <c r="U26" s="106" t="s">
        <v>566</v>
      </c>
      <c r="V26" s="106" t="s">
        <v>562</v>
      </c>
    </row>
    <row r="27" spans="2:22">
      <c r="B27" s="1"/>
      <c r="C27" s="106" t="s">
        <v>249</v>
      </c>
      <c r="D27" s="1" t="s">
        <v>511</v>
      </c>
      <c r="E27" s="92">
        <v>2</v>
      </c>
      <c r="F27" s="92" t="s">
        <v>512</v>
      </c>
      <c r="G27" s="1"/>
      <c r="H27" s="92">
        <v>71</v>
      </c>
      <c r="I27" s="108">
        <v>4</v>
      </c>
      <c r="J27" s="140">
        <f t="shared" si="0"/>
        <v>284</v>
      </c>
      <c r="K27" s="92">
        <v>1</v>
      </c>
      <c r="L27" s="86">
        <f>VLOOKUP(T27,様式第10号事業費及び積算根拠資料!$B:$O,7,FALSE)</f>
        <v>0</v>
      </c>
      <c r="M27" s="86">
        <f>VLOOKUP(T27,様式第10号事業費及び積算根拠資料!$B:$O,8,FALSE)</f>
        <v>0</v>
      </c>
      <c r="N27" s="86">
        <f>VLOOKUP(T27,様式第10号事業費及び積算根拠資料!$B:$O,9,FALSE)</f>
        <v>0</v>
      </c>
      <c r="O27" s="121">
        <f>VLOOKUP(T27,様式第10号事業費及び積算根拠資料!$B:$O,10,FALSE)</f>
        <v>0</v>
      </c>
      <c r="P27" s="3">
        <f t="shared" si="1"/>
        <v>1278</v>
      </c>
      <c r="Q27" s="3">
        <f t="shared" si="2"/>
        <v>0</v>
      </c>
      <c r="R27" s="3">
        <f t="shared" si="3"/>
        <v>1278</v>
      </c>
      <c r="S27" s="134"/>
      <c r="T27" s="108">
        <v>5</v>
      </c>
      <c r="U27" s="106" t="s">
        <v>566</v>
      </c>
      <c r="V27" s="106" t="s">
        <v>562</v>
      </c>
    </row>
    <row r="28" spans="2:22">
      <c r="B28" s="1"/>
      <c r="C28" s="106" t="s">
        <v>255</v>
      </c>
      <c r="D28" s="1" t="s">
        <v>527</v>
      </c>
      <c r="E28" s="92">
        <v>1</v>
      </c>
      <c r="F28" s="92" t="s">
        <v>515</v>
      </c>
      <c r="G28" s="1" t="s">
        <v>522</v>
      </c>
      <c r="H28" s="92">
        <v>19</v>
      </c>
      <c r="I28" s="108">
        <v>4</v>
      </c>
      <c r="J28" s="140">
        <f t="shared" si="0"/>
        <v>76</v>
      </c>
      <c r="K28" s="92">
        <v>1</v>
      </c>
      <c r="L28" s="86">
        <f>VLOOKUP(T28,様式第10号事業費及び積算根拠資料!$B:$O,7,FALSE)</f>
        <v>0</v>
      </c>
      <c r="M28" s="86">
        <f>VLOOKUP(T28,様式第10号事業費及び積算根拠資料!$B:$O,8,FALSE)</f>
        <v>0</v>
      </c>
      <c r="N28" s="86">
        <f>VLOOKUP(T28,様式第10号事業費及び積算根拠資料!$B:$O,9,FALSE)</f>
        <v>0</v>
      </c>
      <c r="O28" s="121">
        <f>VLOOKUP(T28,様式第10号事業費及び積算根拠資料!$B:$O,10,FALSE)</f>
        <v>0</v>
      </c>
      <c r="P28" s="3">
        <f t="shared" si="1"/>
        <v>342</v>
      </c>
      <c r="Q28" s="3">
        <f t="shared" si="2"/>
        <v>0</v>
      </c>
      <c r="R28" s="3">
        <f t="shared" si="3"/>
        <v>342</v>
      </c>
      <c r="S28" s="134"/>
      <c r="T28" s="108">
        <v>45</v>
      </c>
      <c r="U28" s="106" t="s">
        <v>574</v>
      </c>
      <c r="V28" s="106" t="s">
        <v>564</v>
      </c>
    </row>
    <row r="29" spans="2:22">
      <c r="B29" s="1"/>
      <c r="C29" s="106" t="s">
        <v>256</v>
      </c>
      <c r="D29" s="1" t="s">
        <v>528</v>
      </c>
      <c r="E29" s="92">
        <v>1</v>
      </c>
      <c r="F29" s="92" t="s">
        <v>512</v>
      </c>
      <c r="G29" s="1" t="s">
        <v>529</v>
      </c>
      <c r="H29" s="92">
        <v>81</v>
      </c>
      <c r="I29" s="108">
        <v>4</v>
      </c>
      <c r="J29" s="140">
        <f t="shared" si="0"/>
        <v>324</v>
      </c>
      <c r="K29" s="92">
        <v>1</v>
      </c>
      <c r="L29" s="86">
        <f>VLOOKUP(T29,様式第10号事業費及び積算根拠資料!$B:$O,7,FALSE)</f>
        <v>0</v>
      </c>
      <c r="M29" s="86">
        <f>VLOOKUP(T29,様式第10号事業費及び積算根拠資料!$B:$O,8,FALSE)</f>
        <v>0</v>
      </c>
      <c r="N29" s="86">
        <f>VLOOKUP(T29,様式第10号事業費及び積算根拠資料!$B:$O,9,FALSE)</f>
        <v>0</v>
      </c>
      <c r="O29" s="121">
        <f>VLOOKUP(T29,様式第10号事業費及び積算根拠資料!$B:$O,10,FALSE)</f>
        <v>0</v>
      </c>
      <c r="P29" s="3">
        <f t="shared" si="1"/>
        <v>1458</v>
      </c>
      <c r="Q29" s="3">
        <f t="shared" si="2"/>
        <v>0</v>
      </c>
      <c r="R29" s="3">
        <f t="shared" si="3"/>
        <v>1458</v>
      </c>
      <c r="S29" s="134"/>
      <c r="T29" s="108">
        <v>57</v>
      </c>
      <c r="U29" s="106" t="s">
        <v>575</v>
      </c>
      <c r="V29" s="106" t="s">
        <v>562</v>
      </c>
    </row>
    <row r="30" spans="2:22">
      <c r="B30" s="1"/>
      <c r="C30" s="106" t="s">
        <v>246</v>
      </c>
      <c r="D30" s="1" t="s">
        <v>524</v>
      </c>
      <c r="E30" s="92">
        <v>1</v>
      </c>
      <c r="F30" s="92" t="s">
        <v>512</v>
      </c>
      <c r="G30" s="1" t="s">
        <v>525</v>
      </c>
      <c r="H30" s="92">
        <v>22</v>
      </c>
      <c r="I30" s="108">
        <v>4</v>
      </c>
      <c r="J30" s="140">
        <f t="shared" si="0"/>
        <v>88</v>
      </c>
      <c r="K30" s="92">
        <v>1</v>
      </c>
      <c r="L30" s="86">
        <f>VLOOKUP(T30,様式第10号事業費及び積算根拠資料!$B:$O,7,FALSE)</f>
        <v>0</v>
      </c>
      <c r="M30" s="86">
        <f>VLOOKUP(T30,様式第10号事業費及び積算根拠資料!$B:$O,8,FALSE)</f>
        <v>0</v>
      </c>
      <c r="N30" s="86">
        <f>VLOOKUP(T30,様式第10号事業費及び積算根拠資料!$B:$O,9,FALSE)</f>
        <v>0</v>
      </c>
      <c r="O30" s="121">
        <f>VLOOKUP(T30,様式第10号事業費及び積算根拠資料!$B:$O,10,FALSE)</f>
        <v>0</v>
      </c>
      <c r="P30" s="3">
        <f t="shared" si="1"/>
        <v>395.99999999999994</v>
      </c>
      <c r="Q30" s="3">
        <f t="shared" si="2"/>
        <v>0</v>
      </c>
      <c r="R30" s="3">
        <f t="shared" si="3"/>
        <v>395.99999999999994</v>
      </c>
      <c r="S30" s="134"/>
      <c r="T30" s="108">
        <v>13</v>
      </c>
      <c r="U30" s="106" t="s">
        <v>572</v>
      </c>
      <c r="V30" s="106" t="s">
        <v>562</v>
      </c>
    </row>
    <row r="31" spans="2:22">
      <c r="B31" s="1" t="s">
        <v>257</v>
      </c>
      <c r="C31" s="106" t="s">
        <v>258</v>
      </c>
      <c r="D31" s="1" t="s">
        <v>514</v>
      </c>
      <c r="E31" s="92">
        <v>2</v>
      </c>
      <c r="F31" s="92" t="s">
        <v>515</v>
      </c>
      <c r="G31" s="1" t="s">
        <v>530</v>
      </c>
      <c r="H31" s="92">
        <v>49</v>
      </c>
      <c r="I31" s="108">
        <v>4</v>
      </c>
      <c r="J31" s="140">
        <f t="shared" si="0"/>
        <v>588</v>
      </c>
      <c r="K31" s="92">
        <v>3</v>
      </c>
      <c r="L31" s="86">
        <f>VLOOKUP(T31,様式第10号事業費及び積算根拠資料!$B:$O,7,FALSE)</f>
        <v>0</v>
      </c>
      <c r="M31" s="86">
        <f>VLOOKUP(T31,様式第10号事業費及び積算根拠資料!$B:$O,8,FALSE)</f>
        <v>0</v>
      </c>
      <c r="N31" s="86">
        <f>VLOOKUP(T31,様式第10号事業費及び積算根拠資料!$B:$O,9,FALSE)</f>
        <v>0</v>
      </c>
      <c r="O31" s="121">
        <f>VLOOKUP(T31,様式第10号事業費及び積算根拠資料!$B:$O,10,FALSE)</f>
        <v>0</v>
      </c>
      <c r="P31" s="3">
        <f t="shared" si="1"/>
        <v>2646.0000000000005</v>
      </c>
      <c r="Q31" s="3">
        <f t="shared" si="2"/>
        <v>0</v>
      </c>
      <c r="R31" s="3">
        <f t="shared" si="3"/>
        <v>2646.0000000000005</v>
      </c>
      <c r="S31" s="134"/>
      <c r="T31" s="108">
        <v>37</v>
      </c>
      <c r="U31" s="106" t="s">
        <v>563</v>
      </c>
      <c r="V31" s="106" t="s">
        <v>564</v>
      </c>
    </row>
    <row r="32" spans="2:22">
      <c r="B32" s="1"/>
      <c r="C32" s="106" t="s">
        <v>259</v>
      </c>
      <c r="D32" s="1" t="s">
        <v>524</v>
      </c>
      <c r="E32" s="92">
        <v>1</v>
      </c>
      <c r="F32" s="92" t="s">
        <v>512</v>
      </c>
      <c r="G32" s="1" t="s">
        <v>531</v>
      </c>
      <c r="H32" s="92">
        <v>22</v>
      </c>
      <c r="I32" s="108">
        <v>4</v>
      </c>
      <c r="J32" s="140">
        <f t="shared" si="0"/>
        <v>88</v>
      </c>
      <c r="K32" s="92">
        <v>1</v>
      </c>
      <c r="L32" s="86">
        <f>VLOOKUP(T32,様式第10号事業費及び積算根拠資料!$B:$O,7,FALSE)</f>
        <v>0</v>
      </c>
      <c r="M32" s="86">
        <f>VLOOKUP(T32,様式第10号事業費及び積算根拠資料!$B:$O,8,FALSE)</f>
        <v>0</v>
      </c>
      <c r="N32" s="86">
        <f>VLOOKUP(T32,様式第10号事業費及び積算根拠資料!$B:$O,9,FALSE)</f>
        <v>0</v>
      </c>
      <c r="O32" s="121">
        <f>VLOOKUP(T32,様式第10号事業費及び積算根拠資料!$B:$O,10,FALSE)</f>
        <v>0</v>
      </c>
      <c r="P32" s="3">
        <f t="shared" si="1"/>
        <v>395.99999999999994</v>
      </c>
      <c r="Q32" s="3">
        <f t="shared" si="2"/>
        <v>0</v>
      </c>
      <c r="R32" s="3">
        <f t="shared" si="3"/>
        <v>395.99999999999994</v>
      </c>
      <c r="S32" s="134"/>
      <c r="T32" s="108">
        <v>2</v>
      </c>
      <c r="U32" s="106" t="s">
        <v>576</v>
      </c>
      <c r="V32" s="106" t="s">
        <v>562</v>
      </c>
    </row>
    <row r="33" spans="2:22">
      <c r="B33" s="1" t="s">
        <v>154</v>
      </c>
      <c r="C33" s="106" t="s">
        <v>260</v>
      </c>
      <c r="D33" s="1" t="s">
        <v>520</v>
      </c>
      <c r="E33" s="92">
        <v>3</v>
      </c>
      <c r="F33" s="92" t="s">
        <v>515</v>
      </c>
      <c r="G33" s="1" t="s">
        <v>530</v>
      </c>
      <c r="H33" s="92">
        <v>105</v>
      </c>
      <c r="I33" s="108">
        <v>4</v>
      </c>
      <c r="J33" s="140">
        <f t="shared" si="0"/>
        <v>3360</v>
      </c>
      <c r="K33" s="92">
        <v>8</v>
      </c>
      <c r="L33" s="86">
        <f>VLOOKUP(T33,様式第10号事業費及び積算根拠資料!$B:$O,7,FALSE)</f>
        <v>0</v>
      </c>
      <c r="M33" s="86">
        <f>VLOOKUP(T33,様式第10号事業費及び積算根拠資料!$B:$O,8,FALSE)</f>
        <v>0</v>
      </c>
      <c r="N33" s="86">
        <f>VLOOKUP(T33,様式第10号事業費及び積算根拠資料!$B:$O,9,FALSE)</f>
        <v>0</v>
      </c>
      <c r="O33" s="121">
        <f>VLOOKUP(T33,様式第10号事業費及び積算根拠資料!$B:$O,10,FALSE)</f>
        <v>0</v>
      </c>
      <c r="P33" s="3">
        <f t="shared" si="1"/>
        <v>15120</v>
      </c>
      <c r="Q33" s="3">
        <f t="shared" si="2"/>
        <v>0</v>
      </c>
      <c r="R33" s="3">
        <f t="shared" si="3"/>
        <v>15120</v>
      </c>
      <c r="S33" s="134"/>
      <c r="T33" s="108">
        <v>41</v>
      </c>
      <c r="U33" s="106" t="s">
        <v>568</v>
      </c>
      <c r="V33" s="106" t="s">
        <v>564</v>
      </c>
    </row>
    <row r="34" spans="2:22">
      <c r="B34" s="1"/>
      <c r="C34" s="106" t="s">
        <v>261</v>
      </c>
      <c r="D34" s="1" t="s">
        <v>524</v>
      </c>
      <c r="E34" s="92">
        <v>1</v>
      </c>
      <c r="F34" s="92" t="s">
        <v>512</v>
      </c>
      <c r="G34" s="1" t="s">
        <v>532</v>
      </c>
      <c r="H34" s="92">
        <v>22</v>
      </c>
      <c r="I34" s="108">
        <v>4</v>
      </c>
      <c r="J34" s="140">
        <f t="shared" si="0"/>
        <v>88</v>
      </c>
      <c r="K34" s="92">
        <v>1</v>
      </c>
      <c r="L34" s="86">
        <f>VLOOKUP(T34,様式第10号事業費及び積算根拠資料!$B:$O,7,FALSE)</f>
        <v>0</v>
      </c>
      <c r="M34" s="86">
        <f>VLOOKUP(T34,様式第10号事業費及び積算根拠資料!$B:$O,8,FALSE)</f>
        <v>0</v>
      </c>
      <c r="N34" s="86">
        <f>VLOOKUP(T34,様式第10号事業費及び積算根拠資料!$B:$O,9,FALSE)</f>
        <v>0</v>
      </c>
      <c r="O34" s="121">
        <f>VLOOKUP(T34,様式第10号事業費及び積算根拠資料!$B:$O,10,FALSE)</f>
        <v>0</v>
      </c>
      <c r="P34" s="3">
        <f t="shared" si="1"/>
        <v>395.99999999999994</v>
      </c>
      <c r="Q34" s="3">
        <f t="shared" si="2"/>
        <v>0</v>
      </c>
      <c r="R34" s="3">
        <f t="shared" si="3"/>
        <v>395.99999999999994</v>
      </c>
      <c r="S34" s="134"/>
      <c r="T34" s="108">
        <v>1</v>
      </c>
      <c r="U34" s="106" t="s">
        <v>577</v>
      </c>
      <c r="V34" s="106" t="s">
        <v>562</v>
      </c>
    </row>
    <row r="35" spans="2:22">
      <c r="B35" s="1" t="s">
        <v>147</v>
      </c>
      <c r="C35" s="106" t="s">
        <v>262</v>
      </c>
      <c r="D35" s="1" t="s">
        <v>511</v>
      </c>
      <c r="E35" s="92">
        <v>2</v>
      </c>
      <c r="F35" s="92" t="s">
        <v>515</v>
      </c>
      <c r="G35" s="1" t="s">
        <v>533</v>
      </c>
      <c r="H35" s="92">
        <v>71</v>
      </c>
      <c r="I35" s="108">
        <v>1</v>
      </c>
      <c r="J35" s="140">
        <f t="shared" si="0"/>
        <v>142</v>
      </c>
      <c r="K35" s="92">
        <v>2</v>
      </c>
      <c r="L35" s="86">
        <f>VLOOKUP(T35,様式第10号事業費及び積算根拠資料!$B:$O,7,FALSE)</f>
        <v>0</v>
      </c>
      <c r="M35" s="86">
        <f>VLOOKUP(T35,様式第10号事業費及び積算根拠資料!$B:$O,8,FALSE)</f>
        <v>0</v>
      </c>
      <c r="N35" s="86">
        <f>VLOOKUP(T35,様式第10号事業費及び積算根拠資料!$B:$O,9,FALSE)</f>
        <v>0</v>
      </c>
      <c r="O35" s="121">
        <f>VLOOKUP(T35,様式第10号事業費及び積算根拠資料!$B:$O,10,FALSE)</f>
        <v>0</v>
      </c>
      <c r="P35" s="3">
        <f t="shared" si="1"/>
        <v>639</v>
      </c>
      <c r="Q35" s="3">
        <f t="shared" si="2"/>
        <v>0</v>
      </c>
      <c r="R35" s="3">
        <f t="shared" si="3"/>
        <v>639</v>
      </c>
      <c r="S35" s="134"/>
      <c r="T35" s="108">
        <v>11</v>
      </c>
      <c r="U35" s="106" t="s">
        <v>571</v>
      </c>
      <c r="V35" s="106" t="s">
        <v>564</v>
      </c>
    </row>
    <row r="36" spans="2:22">
      <c r="B36" s="1"/>
      <c r="C36" s="106" t="s">
        <v>242</v>
      </c>
      <c r="D36" s="1" t="s">
        <v>521</v>
      </c>
      <c r="E36" s="92">
        <v>1</v>
      </c>
      <c r="F36" s="92" t="s">
        <v>515</v>
      </c>
      <c r="G36" s="1" t="s">
        <v>522</v>
      </c>
      <c r="H36" s="92">
        <v>90</v>
      </c>
      <c r="I36" s="108">
        <v>1</v>
      </c>
      <c r="J36" s="140">
        <f t="shared" si="0"/>
        <v>270</v>
      </c>
      <c r="K36" s="92">
        <v>3</v>
      </c>
      <c r="L36" s="86">
        <f>VLOOKUP(T36,様式第10号事業費及び積算根拠資料!$B:$O,7,FALSE)</f>
        <v>0</v>
      </c>
      <c r="M36" s="86">
        <f>VLOOKUP(T36,様式第10号事業費及び積算根拠資料!$B:$O,8,FALSE)</f>
        <v>0</v>
      </c>
      <c r="N36" s="86">
        <f>VLOOKUP(T36,様式第10号事業費及び積算根拠資料!$B:$O,9,FALSE)</f>
        <v>0</v>
      </c>
      <c r="O36" s="121">
        <f>VLOOKUP(T36,様式第10号事業費及び積算根拠資料!$B:$O,10,FALSE)</f>
        <v>0</v>
      </c>
      <c r="P36" s="3">
        <f t="shared" si="1"/>
        <v>1215</v>
      </c>
      <c r="Q36" s="3">
        <f t="shared" si="2"/>
        <v>0</v>
      </c>
      <c r="R36" s="3">
        <f t="shared" si="3"/>
        <v>1215</v>
      </c>
      <c r="S36" s="134"/>
      <c r="T36" s="108">
        <v>47</v>
      </c>
      <c r="U36" s="106" t="s">
        <v>569</v>
      </c>
      <c r="V36" s="106" t="s">
        <v>564</v>
      </c>
    </row>
    <row r="37" spans="2:22">
      <c r="B37" s="1" t="s">
        <v>181</v>
      </c>
      <c r="C37" s="106" t="s">
        <v>263</v>
      </c>
      <c r="D37" s="1" t="s">
        <v>511</v>
      </c>
      <c r="E37" s="92">
        <v>2</v>
      </c>
      <c r="F37" s="92" t="s">
        <v>515</v>
      </c>
      <c r="G37" s="1" t="s">
        <v>533</v>
      </c>
      <c r="H37" s="92">
        <v>71</v>
      </c>
      <c r="I37" s="108">
        <v>1</v>
      </c>
      <c r="J37" s="140">
        <f t="shared" si="0"/>
        <v>213</v>
      </c>
      <c r="K37" s="92">
        <v>3</v>
      </c>
      <c r="L37" s="86">
        <f>VLOOKUP(T37,様式第10号事業費及び積算根拠資料!$B:$O,7,FALSE)</f>
        <v>0</v>
      </c>
      <c r="M37" s="86">
        <f>VLOOKUP(T37,様式第10号事業費及び積算根拠資料!$B:$O,8,FALSE)</f>
        <v>0</v>
      </c>
      <c r="N37" s="86">
        <f>VLOOKUP(T37,様式第10号事業費及び積算根拠資料!$B:$O,9,FALSE)</f>
        <v>0</v>
      </c>
      <c r="O37" s="121">
        <f>VLOOKUP(T37,様式第10号事業費及び積算根拠資料!$B:$O,10,FALSE)</f>
        <v>0</v>
      </c>
      <c r="P37" s="3">
        <f t="shared" si="1"/>
        <v>958.49999999999989</v>
      </c>
      <c r="Q37" s="3">
        <f t="shared" si="2"/>
        <v>0</v>
      </c>
      <c r="R37" s="3">
        <f t="shared" si="3"/>
        <v>958.49999999999989</v>
      </c>
      <c r="S37" s="134"/>
      <c r="T37" s="108">
        <v>11</v>
      </c>
      <c r="U37" s="106" t="s">
        <v>571</v>
      </c>
      <c r="V37" s="106" t="s">
        <v>564</v>
      </c>
    </row>
    <row r="38" spans="2:22">
      <c r="B38" s="1" t="s">
        <v>264</v>
      </c>
      <c r="C38" s="106" t="s">
        <v>244</v>
      </c>
      <c r="D38" s="1" t="s">
        <v>523</v>
      </c>
      <c r="E38" s="92">
        <v>2</v>
      </c>
      <c r="F38" s="92" t="s">
        <v>512</v>
      </c>
      <c r="G38" s="1"/>
      <c r="H38" s="92">
        <v>40</v>
      </c>
      <c r="I38" s="108">
        <v>1</v>
      </c>
      <c r="J38" s="140">
        <f t="shared" ref="J38:J69" si="4">H38*K38*I38</f>
        <v>40</v>
      </c>
      <c r="K38" s="92">
        <v>1</v>
      </c>
      <c r="L38" s="86">
        <f>VLOOKUP(T38,様式第10号事業費及び積算根拠資料!$B:$O,7,FALSE)</f>
        <v>0</v>
      </c>
      <c r="M38" s="86">
        <f>VLOOKUP(T38,様式第10号事業費及び積算根拠資料!$B:$O,8,FALSE)</f>
        <v>0</v>
      </c>
      <c r="N38" s="86">
        <f>VLOOKUP(T38,様式第10号事業費及び積算根拠資料!$B:$O,9,FALSE)</f>
        <v>0</v>
      </c>
      <c r="O38" s="121">
        <f>VLOOKUP(T38,様式第10号事業費及び積算根拠資料!$B:$O,10,FALSE)</f>
        <v>0</v>
      </c>
      <c r="P38" s="3">
        <f t="shared" si="1"/>
        <v>180</v>
      </c>
      <c r="Q38" s="3">
        <f t="shared" si="2"/>
        <v>0</v>
      </c>
      <c r="R38" s="3">
        <f t="shared" si="3"/>
        <v>180</v>
      </c>
      <c r="S38" s="134"/>
      <c r="T38" s="108">
        <v>3</v>
      </c>
      <c r="U38" s="106" t="s">
        <v>570</v>
      </c>
      <c r="V38" s="106" t="s">
        <v>562</v>
      </c>
    </row>
    <row r="39" spans="2:22">
      <c r="B39" s="1" t="s">
        <v>265</v>
      </c>
      <c r="C39" s="106" t="s">
        <v>254</v>
      </c>
      <c r="D39" s="1" t="s">
        <v>511</v>
      </c>
      <c r="E39" s="92">
        <v>1</v>
      </c>
      <c r="F39" s="92" t="s">
        <v>512</v>
      </c>
      <c r="G39" s="1"/>
      <c r="H39" s="92">
        <v>36</v>
      </c>
      <c r="I39" s="108">
        <v>1</v>
      </c>
      <c r="J39" s="140">
        <f t="shared" si="4"/>
        <v>252</v>
      </c>
      <c r="K39" s="92">
        <v>7</v>
      </c>
      <c r="L39" s="86">
        <f>VLOOKUP(T39,様式第10号事業費及び積算根拠資料!$B:$O,7,FALSE)</f>
        <v>0</v>
      </c>
      <c r="M39" s="86">
        <f>VLOOKUP(T39,様式第10号事業費及び積算根拠資料!$B:$O,8,FALSE)</f>
        <v>0</v>
      </c>
      <c r="N39" s="86">
        <f>VLOOKUP(T39,様式第10号事業費及び積算根拠資料!$B:$O,9,FALSE)</f>
        <v>0</v>
      </c>
      <c r="O39" s="121">
        <f>VLOOKUP(T39,様式第10号事業費及び積算根拠資料!$B:$O,10,FALSE)</f>
        <v>0</v>
      </c>
      <c r="P39" s="3">
        <f t="shared" si="1"/>
        <v>1134</v>
      </c>
      <c r="Q39" s="3">
        <f t="shared" si="2"/>
        <v>0</v>
      </c>
      <c r="R39" s="3">
        <f t="shared" si="3"/>
        <v>1134</v>
      </c>
      <c r="S39" s="134"/>
      <c r="T39" s="108">
        <v>5</v>
      </c>
      <c r="U39" s="106" t="s">
        <v>566</v>
      </c>
      <c r="V39" s="106" t="s">
        <v>562</v>
      </c>
    </row>
    <row r="40" spans="2:22">
      <c r="B40" s="1" t="s">
        <v>180</v>
      </c>
      <c r="C40" s="106" t="s">
        <v>249</v>
      </c>
      <c r="D40" s="1" t="s">
        <v>511</v>
      </c>
      <c r="E40" s="92">
        <v>2</v>
      </c>
      <c r="F40" s="92" t="s">
        <v>512</v>
      </c>
      <c r="G40" s="1"/>
      <c r="H40" s="92">
        <v>71</v>
      </c>
      <c r="I40" s="108">
        <v>7</v>
      </c>
      <c r="J40" s="140">
        <f t="shared" si="4"/>
        <v>1988</v>
      </c>
      <c r="K40" s="92">
        <v>4</v>
      </c>
      <c r="L40" s="86">
        <f>VLOOKUP(T40,様式第10号事業費及び積算根拠資料!$B:$O,7,FALSE)</f>
        <v>0</v>
      </c>
      <c r="M40" s="86">
        <f>VLOOKUP(T40,様式第10号事業費及び積算根拠資料!$B:$O,8,FALSE)</f>
        <v>0</v>
      </c>
      <c r="N40" s="86">
        <f>VLOOKUP(T40,様式第10号事業費及び積算根拠資料!$B:$O,9,FALSE)</f>
        <v>0</v>
      </c>
      <c r="O40" s="121">
        <f>VLOOKUP(T40,様式第10号事業費及び積算根拠資料!$B:$O,10,FALSE)</f>
        <v>0</v>
      </c>
      <c r="P40" s="3">
        <f t="shared" si="1"/>
        <v>8946</v>
      </c>
      <c r="Q40" s="3">
        <f t="shared" si="2"/>
        <v>0</v>
      </c>
      <c r="R40" s="3">
        <f t="shared" si="3"/>
        <v>8946</v>
      </c>
      <c r="S40" s="134"/>
      <c r="T40" s="108">
        <v>5</v>
      </c>
      <c r="U40" s="106" t="s">
        <v>566</v>
      </c>
      <c r="V40" s="106" t="s">
        <v>562</v>
      </c>
    </row>
    <row r="41" spans="2:22">
      <c r="B41" s="1" t="s">
        <v>266</v>
      </c>
      <c r="C41" s="106" t="s">
        <v>249</v>
      </c>
      <c r="D41" s="1" t="s">
        <v>511</v>
      </c>
      <c r="E41" s="92">
        <v>2</v>
      </c>
      <c r="F41" s="92" t="s">
        <v>512</v>
      </c>
      <c r="G41" s="1"/>
      <c r="H41" s="92">
        <v>71</v>
      </c>
      <c r="I41" s="108">
        <v>5</v>
      </c>
      <c r="J41" s="140">
        <f t="shared" si="4"/>
        <v>710</v>
      </c>
      <c r="K41" s="92">
        <v>2</v>
      </c>
      <c r="L41" s="86">
        <f>VLOOKUP(T41,様式第10号事業費及び積算根拠資料!$B:$O,7,FALSE)</f>
        <v>0</v>
      </c>
      <c r="M41" s="86">
        <f>VLOOKUP(T41,様式第10号事業費及び積算根拠資料!$B:$O,8,FALSE)</f>
        <v>0</v>
      </c>
      <c r="N41" s="86">
        <f>VLOOKUP(T41,様式第10号事業費及び積算根拠資料!$B:$O,9,FALSE)</f>
        <v>0</v>
      </c>
      <c r="O41" s="121">
        <f>VLOOKUP(T41,様式第10号事業費及び積算根拠資料!$B:$O,10,FALSE)</f>
        <v>0</v>
      </c>
      <c r="P41" s="3">
        <f t="shared" si="1"/>
        <v>3195</v>
      </c>
      <c r="Q41" s="3">
        <f t="shared" si="2"/>
        <v>0</v>
      </c>
      <c r="R41" s="3">
        <f t="shared" si="3"/>
        <v>3195</v>
      </c>
      <c r="S41" s="134"/>
      <c r="T41" s="108">
        <v>5</v>
      </c>
      <c r="U41" s="106" t="s">
        <v>566</v>
      </c>
      <c r="V41" s="106" t="s">
        <v>562</v>
      </c>
    </row>
    <row r="42" spans="2:22">
      <c r="B42" s="1"/>
      <c r="C42" s="106" t="s">
        <v>244</v>
      </c>
      <c r="D42" s="1" t="s">
        <v>523</v>
      </c>
      <c r="E42" s="92">
        <v>2</v>
      </c>
      <c r="F42" s="92" t="s">
        <v>512</v>
      </c>
      <c r="G42" s="1"/>
      <c r="H42" s="92">
        <v>40</v>
      </c>
      <c r="I42" s="108">
        <v>5</v>
      </c>
      <c r="J42" s="140">
        <f t="shared" si="4"/>
        <v>200</v>
      </c>
      <c r="K42" s="92">
        <v>1</v>
      </c>
      <c r="L42" s="86">
        <f>VLOOKUP(T42,様式第10号事業費及び積算根拠資料!$B:$O,7,FALSE)</f>
        <v>0</v>
      </c>
      <c r="M42" s="86">
        <f>VLOOKUP(T42,様式第10号事業費及び積算根拠資料!$B:$O,8,FALSE)</f>
        <v>0</v>
      </c>
      <c r="N42" s="86">
        <f>VLOOKUP(T42,様式第10号事業費及び積算根拠資料!$B:$O,9,FALSE)</f>
        <v>0</v>
      </c>
      <c r="O42" s="121">
        <f>VLOOKUP(T42,様式第10号事業費及び積算根拠資料!$B:$O,10,FALSE)</f>
        <v>0</v>
      </c>
      <c r="P42" s="3">
        <f t="shared" si="1"/>
        <v>900</v>
      </c>
      <c r="Q42" s="3">
        <f t="shared" si="2"/>
        <v>0</v>
      </c>
      <c r="R42" s="3">
        <f t="shared" si="3"/>
        <v>900</v>
      </c>
      <c r="S42" s="134"/>
      <c r="T42" s="108">
        <v>3</v>
      </c>
      <c r="U42" s="106" t="s">
        <v>570</v>
      </c>
      <c r="V42" s="106" t="s">
        <v>562</v>
      </c>
    </row>
    <row r="43" spans="2:22">
      <c r="B43" s="1"/>
      <c r="C43" s="106" t="s">
        <v>246</v>
      </c>
      <c r="D43" s="1" t="s">
        <v>524</v>
      </c>
      <c r="E43" s="92">
        <v>1</v>
      </c>
      <c r="F43" s="92" t="s">
        <v>512</v>
      </c>
      <c r="G43" s="1" t="s">
        <v>525</v>
      </c>
      <c r="H43" s="92">
        <v>22</v>
      </c>
      <c r="I43" s="108">
        <v>5</v>
      </c>
      <c r="J43" s="140">
        <f t="shared" si="4"/>
        <v>110</v>
      </c>
      <c r="K43" s="92">
        <v>1</v>
      </c>
      <c r="L43" s="86">
        <f>VLOOKUP(T43,様式第10号事業費及び積算根拠資料!$B:$O,7,FALSE)</f>
        <v>0</v>
      </c>
      <c r="M43" s="86">
        <f>VLOOKUP(T43,様式第10号事業費及び積算根拠資料!$B:$O,8,FALSE)</f>
        <v>0</v>
      </c>
      <c r="N43" s="86">
        <f>VLOOKUP(T43,様式第10号事業費及び積算根拠資料!$B:$O,9,FALSE)</f>
        <v>0</v>
      </c>
      <c r="O43" s="121">
        <f>VLOOKUP(T43,様式第10号事業費及び積算根拠資料!$B:$O,10,FALSE)</f>
        <v>0</v>
      </c>
      <c r="P43" s="3">
        <f t="shared" si="1"/>
        <v>494.99999999999994</v>
      </c>
      <c r="Q43" s="3">
        <f t="shared" si="2"/>
        <v>0</v>
      </c>
      <c r="R43" s="3">
        <f t="shared" si="3"/>
        <v>494.99999999999994</v>
      </c>
      <c r="S43" s="134"/>
      <c r="T43" s="108">
        <v>13</v>
      </c>
      <c r="U43" s="106" t="s">
        <v>572</v>
      </c>
      <c r="V43" s="106" t="s">
        <v>562</v>
      </c>
    </row>
    <row r="44" spans="2:22">
      <c r="B44" s="1" t="s">
        <v>267</v>
      </c>
      <c r="C44" s="106" t="s">
        <v>254</v>
      </c>
      <c r="D44" s="1" t="s">
        <v>511</v>
      </c>
      <c r="E44" s="92">
        <v>1</v>
      </c>
      <c r="F44" s="92" t="s">
        <v>512</v>
      </c>
      <c r="G44" s="1"/>
      <c r="H44" s="92">
        <v>36</v>
      </c>
      <c r="I44" s="108">
        <v>1</v>
      </c>
      <c r="J44" s="140">
        <f t="shared" si="4"/>
        <v>36</v>
      </c>
      <c r="K44" s="92">
        <v>1</v>
      </c>
      <c r="L44" s="86">
        <f>VLOOKUP(T44,様式第10号事業費及び積算根拠資料!$B:$O,7,FALSE)</f>
        <v>0</v>
      </c>
      <c r="M44" s="86">
        <f>VLOOKUP(T44,様式第10号事業費及び積算根拠資料!$B:$O,8,FALSE)</f>
        <v>0</v>
      </c>
      <c r="N44" s="86">
        <f>VLOOKUP(T44,様式第10号事業費及び積算根拠資料!$B:$O,9,FALSE)</f>
        <v>0</v>
      </c>
      <c r="O44" s="121">
        <f>VLOOKUP(T44,様式第10号事業費及び積算根拠資料!$B:$O,10,FALSE)</f>
        <v>0</v>
      </c>
      <c r="P44" s="3">
        <f t="shared" si="1"/>
        <v>161.99999999999997</v>
      </c>
      <c r="Q44" s="3">
        <f t="shared" si="2"/>
        <v>0</v>
      </c>
      <c r="R44" s="3">
        <f t="shared" si="3"/>
        <v>161.99999999999997</v>
      </c>
      <c r="S44" s="134"/>
      <c r="T44" s="108">
        <v>5</v>
      </c>
      <c r="U44" s="106" t="s">
        <v>566</v>
      </c>
      <c r="V44" s="106" t="s">
        <v>562</v>
      </c>
    </row>
    <row r="45" spans="2:22">
      <c r="B45" s="1"/>
      <c r="C45" s="106" t="s">
        <v>268</v>
      </c>
      <c r="D45" s="1" t="s">
        <v>524</v>
      </c>
      <c r="E45" s="92">
        <v>1</v>
      </c>
      <c r="F45" s="92" t="s">
        <v>512</v>
      </c>
      <c r="G45" s="1" t="s">
        <v>534</v>
      </c>
      <c r="H45" s="92">
        <v>22</v>
      </c>
      <c r="I45" s="108">
        <v>1</v>
      </c>
      <c r="J45" s="140">
        <f t="shared" si="4"/>
        <v>22</v>
      </c>
      <c r="K45" s="92">
        <v>1</v>
      </c>
      <c r="L45" s="86">
        <f>VLOOKUP(T45,様式第10号事業費及び積算根拠資料!$B:$O,7,FALSE)</f>
        <v>0</v>
      </c>
      <c r="M45" s="86">
        <f>VLOOKUP(T45,様式第10号事業費及び積算根拠資料!$B:$O,8,FALSE)</f>
        <v>0</v>
      </c>
      <c r="N45" s="86">
        <f>VLOOKUP(T45,様式第10号事業費及び積算根拠資料!$B:$O,9,FALSE)</f>
        <v>0</v>
      </c>
      <c r="O45" s="121">
        <f>VLOOKUP(T45,様式第10号事業費及び積算根拠資料!$B:$O,10,FALSE)</f>
        <v>0</v>
      </c>
      <c r="P45" s="3">
        <f t="shared" si="1"/>
        <v>98.999999999999986</v>
      </c>
      <c r="Q45" s="3">
        <f t="shared" si="2"/>
        <v>0</v>
      </c>
      <c r="R45" s="3">
        <f t="shared" si="3"/>
        <v>98.999999999999986</v>
      </c>
      <c r="S45" s="134"/>
      <c r="T45" s="108">
        <v>13</v>
      </c>
      <c r="U45" s="106" t="s">
        <v>572</v>
      </c>
      <c r="V45" s="106" t="s">
        <v>562</v>
      </c>
    </row>
    <row r="46" spans="2:22">
      <c r="B46" s="1" t="s">
        <v>269</v>
      </c>
      <c r="C46" s="106" t="s">
        <v>254</v>
      </c>
      <c r="D46" s="1" t="s">
        <v>511</v>
      </c>
      <c r="E46" s="92">
        <v>1</v>
      </c>
      <c r="F46" s="92" t="s">
        <v>512</v>
      </c>
      <c r="G46" s="1"/>
      <c r="H46" s="92">
        <v>36</v>
      </c>
      <c r="I46" s="108">
        <v>1</v>
      </c>
      <c r="J46" s="140">
        <f t="shared" si="4"/>
        <v>72</v>
      </c>
      <c r="K46" s="92">
        <v>2</v>
      </c>
      <c r="L46" s="86">
        <f>VLOOKUP(T46,様式第10号事業費及び積算根拠資料!$B:$O,7,FALSE)</f>
        <v>0</v>
      </c>
      <c r="M46" s="86">
        <f>VLOOKUP(T46,様式第10号事業費及び積算根拠資料!$B:$O,8,FALSE)</f>
        <v>0</v>
      </c>
      <c r="N46" s="86">
        <f>VLOOKUP(T46,様式第10号事業費及び積算根拠資料!$B:$O,9,FALSE)</f>
        <v>0</v>
      </c>
      <c r="O46" s="121">
        <f>VLOOKUP(T46,様式第10号事業費及び積算根拠資料!$B:$O,10,FALSE)</f>
        <v>0</v>
      </c>
      <c r="P46" s="3">
        <f t="shared" si="1"/>
        <v>323.99999999999994</v>
      </c>
      <c r="Q46" s="3">
        <f t="shared" si="2"/>
        <v>0</v>
      </c>
      <c r="R46" s="3">
        <f t="shared" si="3"/>
        <v>323.99999999999994</v>
      </c>
      <c r="S46" s="134"/>
      <c r="T46" s="108">
        <v>5</v>
      </c>
      <c r="U46" s="106" t="s">
        <v>566</v>
      </c>
      <c r="V46" s="106" t="s">
        <v>562</v>
      </c>
    </row>
    <row r="47" spans="2:22">
      <c r="B47" s="1"/>
      <c r="C47" s="106" t="s">
        <v>268</v>
      </c>
      <c r="D47" s="1" t="s">
        <v>524</v>
      </c>
      <c r="E47" s="92">
        <v>1</v>
      </c>
      <c r="F47" s="92" t="s">
        <v>512</v>
      </c>
      <c r="G47" s="1" t="s">
        <v>534</v>
      </c>
      <c r="H47" s="92">
        <v>22</v>
      </c>
      <c r="I47" s="108">
        <v>1</v>
      </c>
      <c r="J47" s="140">
        <f t="shared" si="4"/>
        <v>22</v>
      </c>
      <c r="K47" s="92">
        <v>1</v>
      </c>
      <c r="L47" s="86">
        <f>VLOOKUP(T47,様式第10号事業費及び積算根拠資料!$B:$O,7,FALSE)</f>
        <v>0</v>
      </c>
      <c r="M47" s="86">
        <f>VLOOKUP(T47,様式第10号事業費及び積算根拠資料!$B:$O,8,FALSE)</f>
        <v>0</v>
      </c>
      <c r="N47" s="86">
        <f>VLOOKUP(T47,様式第10号事業費及び積算根拠資料!$B:$O,9,FALSE)</f>
        <v>0</v>
      </c>
      <c r="O47" s="121">
        <f>VLOOKUP(T47,様式第10号事業費及び積算根拠資料!$B:$O,10,FALSE)</f>
        <v>0</v>
      </c>
      <c r="P47" s="3">
        <f t="shared" si="1"/>
        <v>98.999999999999986</v>
      </c>
      <c r="Q47" s="3">
        <f t="shared" si="2"/>
        <v>0</v>
      </c>
      <c r="R47" s="3">
        <f t="shared" si="3"/>
        <v>98.999999999999986</v>
      </c>
      <c r="S47" s="134"/>
      <c r="T47" s="108">
        <v>13</v>
      </c>
      <c r="U47" s="106" t="s">
        <v>572</v>
      </c>
      <c r="V47" s="106" t="s">
        <v>562</v>
      </c>
    </row>
    <row r="48" spans="2:22">
      <c r="B48" s="1" t="s">
        <v>165</v>
      </c>
      <c r="C48" s="106" t="s">
        <v>270</v>
      </c>
      <c r="D48" s="1" t="s">
        <v>511</v>
      </c>
      <c r="E48" s="92">
        <v>2</v>
      </c>
      <c r="F48" s="92" t="s">
        <v>515</v>
      </c>
      <c r="G48" s="1" t="s">
        <v>535</v>
      </c>
      <c r="H48" s="92">
        <v>71</v>
      </c>
      <c r="I48" s="108">
        <v>15</v>
      </c>
      <c r="J48" s="140">
        <f t="shared" si="4"/>
        <v>22365</v>
      </c>
      <c r="K48" s="92">
        <v>21</v>
      </c>
      <c r="L48" s="86">
        <f>VLOOKUP(T48,様式第10号事業費及び積算根拠資料!$B:$O,7,FALSE)</f>
        <v>0</v>
      </c>
      <c r="M48" s="86">
        <f>VLOOKUP(T48,様式第10号事業費及び積算根拠資料!$B:$O,8,FALSE)</f>
        <v>0</v>
      </c>
      <c r="N48" s="86">
        <f>VLOOKUP(T48,様式第10号事業費及び積算根拠資料!$B:$O,9,FALSE)</f>
        <v>0</v>
      </c>
      <c r="O48" s="121">
        <f>VLOOKUP(T48,様式第10号事業費及び積算根拠資料!$B:$O,10,FALSE)</f>
        <v>0</v>
      </c>
      <c r="P48" s="3">
        <f t="shared" si="1"/>
        <v>100642.5</v>
      </c>
      <c r="Q48" s="3">
        <f t="shared" si="2"/>
        <v>0</v>
      </c>
      <c r="R48" s="3">
        <f t="shared" si="3"/>
        <v>100642.5</v>
      </c>
      <c r="S48" s="134"/>
      <c r="T48" s="108">
        <v>11</v>
      </c>
      <c r="U48" s="106" t="s">
        <v>571</v>
      </c>
      <c r="V48" s="106" t="s">
        <v>564</v>
      </c>
    </row>
    <row r="49" spans="2:22">
      <c r="B49" s="1" t="s">
        <v>155</v>
      </c>
      <c r="C49" s="106" t="s">
        <v>241</v>
      </c>
      <c r="D49" s="1" t="s">
        <v>520</v>
      </c>
      <c r="E49" s="92">
        <v>3</v>
      </c>
      <c r="F49" s="92" t="s">
        <v>515</v>
      </c>
      <c r="G49" s="1" t="s">
        <v>516</v>
      </c>
      <c r="H49" s="92">
        <v>105</v>
      </c>
      <c r="I49" s="108">
        <v>5</v>
      </c>
      <c r="J49" s="140">
        <f t="shared" si="4"/>
        <v>4200</v>
      </c>
      <c r="K49" s="92">
        <v>8</v>
      </c>
      <c r="L49" s="86">
        <f>VLOOKUP(T49,様式第10号事業費及び積算根拠資料!$B:$O,7,FALSE)</f>
        <v>0</v>
      </c>
      <c r="M49" s="86">
        <f>VLOOKUP(T49,様式第10号事業費及び積算根拠資料!$B:$O,8,FALSE)</f>
        <v>0</v>
      </c>
      <c r="N49" s="86">
        <f>VLOOKUP(T49,様式第10号事業費及び積算根拠資料!$B:$O,9,FALSE)</f>
        <v>0</v>
      </c>
      <c r="O49" s="121">
        <f>VLOOKUP(T49,様式第10号事業費及び積算根拠資料!$B:$O,10,FALSE)</f>
        <v>0</v>
      </c>
      <c r="P49" s="3">
        <f t="shared" si="1"/>
        <v>18900</v>
      </c>
      <c r="Q49" s="3">
        <f t="shared" si="2"/>
        <v>0</v>
      </c>
      <c r="R49" s="3">
        <f t="shared" si="3"/>
        <v>18900</v>
      </c>
      <c r="S49" s="134"/>
      <c r="T49" s="108">
        <v>41</v>
      </c>
      <c r="U49" s="106" t="s">
        <v>568</v>
      </c>
      <c r="V49" s="106" t="s">
        <v>564</v>
      </c>
    </row>
    <row r="50" spans="2:22">
      <c r="B50" s="1"/>
      <c r="C50" s="106" t="s">
        <v>271</v>
      </c>
      <c r="D50" s="1" t="s">
        <v>536</v>
      </c>
      <c r="E50" s="92">
        <v>1</v>
      </c>
      <c r="F50" s="92" t="s">
        <v>515</v>
      </c>
      <c r="G50" s="1" t="s">
        <v>522</v>
      </c>
      <c r="H50" s="92">
        <v>27</v>
      </c>
      <c r="I50" s="108">
        <v>5</v>
      </c>
      <c r="J50" s="140">
        <f t="shared" si="4"/>
        <v>675</v>
      </c>
      <c r="K50" s="92">
        <v>5</v>
      </c>
      <c r="L50" s="86">
        <f>VLOOKUP(T50,様式第10号事業費及び積算根拠資料!$B:$O,7,FALSE)</f>
        <v>0</v>
      </c>
      <c r="M50" s="86">
        <f>VLOOKUP(T50,様式第10号事業費及び積算根拠資料!$B:$O,8,FALSE)</f>
        <v>0</v>
      </c>
      <c r="N50" s="86">
        <f>VLOOKUP(T50,様式第10号事業費及び積算根拠資料!$B:$O,9,FALSE)</f>
        <v>0</v>
      </c>
      <c r="O50" s="121">
        <f>VLOOKUP(T50,様式第10号事業費及び積算根拠資料!$B:$O,10,FALSE)</f>
        <v>0</v>
      </c>
      <c r="P50" s="3">
        <f t="shared" si="1"/>
        <v>3037.5</v>
      </c>
      <c r="Q50" s="3">
        <f t="shared" si="2"/>
        <v>0</v>
      </c>
      <c r="R50" s="3">
        <f t="shared" si="3"/>
        <v>3037.5</v>
      </c>
      <c r="S50" s="134"/>
      <c r="T50" s="108">
        <v>47</v>
      </c>
      <c r="U50" s="106" t="s">
        <v>569</v>
      </c>
      <c r="V50" s="106" t="s">
        <v>564</v>
      </c>
    </row>
    <row r="51" spans="2:22">
      <c r="B51" s="1" t="s">
        <v>272</v>
      </c>
      <c r="C51" s="106" t="s">
        <v>235</v>
      </c>
      <c r="D51" s="1" t="s">
        <v>514</v>
      </c>
      <c r="E51" s="92">
        <v>2</v>
      </c>
      <c r="F51" s="92" t="s">
        <v>515</v>
      </c>
      <c r="G51" s="1" t="s">
        <v>516</v>
      </c>
      <c r="H51" s="92">
        <v>49</v>
      </c>
      <c r="I51" s="108">
        <v>5</v>
      </c>
      <c r="J51" s="140">
        <f t="shared" si="4"/>
        <v>1470</v>
      </c>
      <c r="K51" s="92">
        <v>6</v>
      </c>
      <c r="L51" s="86">
        <f>VLOOKUP(T51,様式第10号事業費及び積算根拠資料!$B:$O,7,FALSE)</f>
        <v>0</v>
      </c>
      <c r="M51" s="86">
        <f>VLOOKUP(T51,様式第10号事業費及び積算根拠資料!$B:$O,8,FALSE)</f>
        <v>0</v>
      </c>
      <c r="N51" s="86">
        <f>VLOOKUP(T51,様式第10号事業費及び積算根拠資料!$B:$O,9,FALSE)</f>
        <v>0</v>
      </c>
      <c r="O51" s="121">
        <f>VLOOKUP(T51,様式第10号事業費及び積算根拠資料!$B:$O,10,FALSE)</f>
        <v>0</v>
      </c>
      <c r="P51" s="3">
        <f t="shared" si="1"/>
        <v>6615</v>
      </c>
      <c r="Q51" s="3">
        <f t="shared" si="2"/>
        <v>0</v>
      </c>
      <c r="R51" s="3">
        <f t="shared" si="3"/>
        <v>6615</v>
      </c>
      <c r="S51" s="134"/>
      <c r="T51" s="108">
        <v>37</v>
      </c>
      <c r="U51" s="106" t="s">
        <v>563</v>
      </c>
      <c r="V51" s="106" t="s">
        <v>564</v>
      </c>
    </row>
    <row r="52" spans="2:22">
      <c r="B52" s="1"/>
      <c r="C52" s="106" t="s">
        <v>241</v>
      </c>
      <c r="D52" s="1" t="s">
        <v>520</v>
      </c>
      <c r="E52" s="92">
        <v>3</v>
      </c>
      <c r="F52" s="92" t="s">
        <v>515</v>
      </c>
      <c r="G52" s="1" t="s">
        <v>516</v>
      </c>
      <c r="H52" s="92">
        <v>105</v>
      </c>
      <c r="I52" s="108">
        <v>5</v>
      </c>
      <c r="J52" s="140">
        <f t="shared" si="4"/>
        <v>4725</v>
      </c>
      <c r="K52" s="92">
        <v>9</v>
      </c>
      <c r="L52" s="86">
        <f>VLOOKUP(T52,様式第10号事業費及び積算根拠資料!$B:$O,7,FALSE)</f>
        <v>0</v>
      </c>
      <c r="M52" s="86">
        <f>VLOOKUP(T52,様式第10号事業費及び積算根拠資料!$B:$O,8,FALSE)</f>
        <v>0</v>
      </c>
      <c r="N52" s="86">
        <f>VLOOKUP(T52,様式第10号事業費及び積算根拠資料!$B:$O,9,FALSE)</f>
        <v>0</v>
      </c>
      <c r="O52" s="121">
        <f>VLOOKUP(T52,様式第10号事業費及び積算根拠資料!$B:$O,10,FALSE)</f>
        <v>0</v>
      </c>
      <c r="P52" s="3">
        <f t="shared" si="1"/>
        <v>21262.500000000004</v>
      </c>
      <c r="Q52" s="3">
        <f t="shared" si="2"/>
        <v>0</v>
      </c>
      <c r="R52" s="3">
        <f t="shared" si="3"/>
        <v>21262.500000000004</v>
      </c>
      <c r="S52" s="134"/>
      <c r="T52" s="108">
        <v>41</v>
      </c>
      <c r="U52" s="106" t="s">
        <v>568</v>
      </c>
      <c r="V52" s="106" t="s">
        <v>564</v>
      </c>
    </row>
    <row r="53" spans="2:22">
      <c r="B53" s="1" t="s">
        <v>273</v>
      </c>
      <c r="C53" s="106" t="s">
        <v>274</v>
      </c>
      <c r="D53" s="1" t="s">
        <v>537</v>
      </c>
      <c r="E53" s="92">
        <v>1</v>
      </c>
      <c r="F53" s="92" t="s">
        <v>515</v>
      </c>
      <c r="G53" s="1" t="s">
        <v>538</v>
      </c>
      <c r="H53" s="92">
        <v>35</v>
      </c>
      <c r="I53" s="108">
        <v>5</v>
      </c>
      <c r="J53" s="140">
        <f t="shared" si="4"/>
        <v>4725</v>
      </c>
      <c r="K53" s="92">
        <v>27</v>
      </c>
      <c r="L53" s="86">
        <f>VLOOKUP(T53,様式第10号事業費及び積算根拠資料!$B:$O,7,FALSE)</f>
        <v>0</v>
      </c>
      <c r="M53" s="86">
        <f>VLOOKUP(T53,様式第10号事業費及び積算根拠資料!$B:$O,8,FALSE)</f>
        <v>0</v>
      </c>
      <c r="N53" s="86">
        <f>VLOOKUP(T53,様式第10号事業費及び積算根拠資料!$B:$O,9,FALSE)</f>
        <v>0</v>
      </c>
      <c r="O53" s="121">
        <f>VLOOKUP(T53,様式第10号事業費及び積算根拠資料!$B:$O,10,FALSE)</f>
        <v>0</v>
      </c>
      <c r="P53" s="3">
        <f t="shared" si="1"/>
        <v>21262.500000000004</v>
      </c>
      <c r="Q53" s="3">
        <f t="shared" si="2"/>
        <v>0</v>
      </c>
      <c r="R53" s="3">
        <f t="shared" si="3"/>
        <v>21262.500000000004</v>
      </c>
      <c r="S53" s="134"/>
      <c r="T53" s="108">
        <v>48</v>
      </c>
      <c r="U53" s="106" t="s">
        <v>578</v>
      </c>
      <c r="V53" s="106" t="s">
        <v>564</v>
      </c>
    </row>
    <row r="54" spans="2:22">
      <c r="B54" s="1" t="s">
        <v>144</v>
      </c>
      <c r="C54" s="106" t="s">
        <v>275</v>
      </c>
      <c r="D54" s="1" t="s">
        <v>539</v>
      </c>
      <c r="E54" s="92">
        <v>1</v>
      </c>
      <c r="F54" s="92" t="s">
        <v>515</v>
      </c>
      <c r="G54" s="1" t="s">
        <v>522</v>
      </c>
      <c r="H54" s="92">
        <v>45</v>
      </c>
      <c r="I54" s="108">
        <v>4</v>
      </c>
      <c r="J54" s="140">
        <f t="shared" si="4"/>
        <v>2160</v>
      </c>
      <c r="K54" s="92">
        <v>12</v>
      </c>
      <c r="L54" s="86">
        <f>VLOOKUP(T54,様式第10号事業費及び積算根拠資料!$B:$O,7,FALSE)</f>
        <v>0</v>
      </c>
      <c r="M54" s="86">
        <f>VLOOKUP(T54,様式第10号事業費及び積算根拠資料!$B:$O,8,FALSE)</f>
        <v>0</v>
      </c>
      <c r="N54" s="86">
        <f>VLOOKUP(T54,様式第10号事業費及び積算根拠資料!$B:$O,9,FALSE)</f>
        <v>0</v>
      </c>
      <c r="O54" s="121">
        <f>VLOOKUP(T54,様式第10号事業費及び積算根拠資料!$B:$O,10,FALSE)</f>
        <v>0</v>
      </c>
      <c r="P54" s="3">
        <f t="shared" si="1"/>
        <v>9720</v>
      </c>
      <c r="Q54" s="3">
        <f t="shared" si="2"/>
        <v>0</v>
      </c>
      <c r="R54" s="3">
        <f t="shared" si="3"/>
        <v>9720</v>
      </c>
      <c r="S54" s="134"/>
      <c r="T54" s="108">
        <v>51</v>
      </c>
      <c r="U54" s="106" t="s">
        <v>579</v>
      </c>
      <c r="V54" s="106" t="s">
        <v>564</v>
      </c>
    </row>
    <row r="55" spans="2:22">
      <c r="B55" s="1"/>
      <c r="C55" s="106" t="s">
        <v>276</v>
      </c>
      <c r="D55" s="1" t="s">
        <v>537</v>
      </c>
      <c r="E55" s="92">
        <v>1</v>
      </c>
      <c r="F55" s="92" t="s">
        <v>515</v>
      </c>
      <c r="G55" s="1" t="s">
        <v>540</v>
      </c>
      <c r="H55" s="92">
        <v>36</v>
      </c>
      <c r="I55" s="108">
        <v>4</v>
      </c>
      <c r="J55" s="140">
        <f t="shared" si="4"/>
        <v>1152</v>
      </c>
      <c r="K55" s="92">
        <v>8</v>
      </c>
      <c r="L55" s="86">
        <f>VLOOKUP(T55,様式第10号事業費及び積算根拠資料!$B:$O,7,FALSE)</f>
        <v>0</v>
      </c>
      <c r="M55" s="86">
        <f>VLOOKUP(T55,様式第10号事業費及び積算根拠資料!$B:$O,8,FALSE)</f>
        <v>0</v>
      </c>
      <c r="N55" s="86">
        <f>VLOOKUP(T55,様式第10号事業費及び積算根拠資料!$B:$O,9,FALSE)</f>
        <v>0</v>
      </c>
      <c r="O55" s="121">
        <f>VLOOKUP(T55,様式第10号事業費及び積算根拠資料!$B:$O,10,FALSE)</f>
        <v>0</v>
      </c>
      <c r="P55" s="3">
        <f t="shared" si="1"/>
        <v>5183.9999999999991</v>
      </c>
      <c r="Q55" s="3">
        <f t="shared" si="2"/>
        <v>0</v>
      </c>
      <c r="R55" s="3">
        <f t="shared" si="3"/>
        <v>5183.9999999999991</v>
      </c>
      <c r="S55" s="134"/>
      <c r="T55" s="108">
        <v>21</v>
      </c>
      <c r="U55" s="106" t="s">
        <v>580</v>
      </c>
      <c r="V55" s="106" t="s">
        <v>564</v>
      </c>
    </row>
    <row r="56" spans="2:22">
      <c r="B56" s="1" t="s">
        <v>146</v>
      </c>
      <c r="C56" s="106" t="s">
        <v>277</v>
      </c>
      <c r="D56" s="1" t="s">
        <v>511</v>
      </c>
      <c r="E56" s="92">
        <v>2</v>
      </c>
      <c r="F56" s="92" t="s">
        <v>512</v>
      </c>
      <c r="G56" s="1"/>
      <c r="H56" s="92">
        <v>71</v>
      </c>
      <c r="I56" s="108">
        <v>8</v>
      </c>
      <c r="J56" s="140">
        <f t="shared" si="4"/>
        <v>4544</v>
      </c>
      <c r="K56" s="92">
        <v>8</v>
      </c>
      <c r="L56" s="86">
        <f>VLOOKUP(T56,様式第10号事業費及び積算根拠資料!$B:$O,7,FALSE)</f>
        <v>0</v>
      </c>
      <c r="M56" s="86">
        <f>VLOOKUP(T56,様式第10号事業費及び積算根拠資料!$B:$O,8,FALSE)</f>
        <v>0</v>
      </c>
      <c r="N56" s="86">
        <f>VLOOKUP(T56,様式第10号事業費及び積算根拠資料!$B:$O,9,FALSE)</f>
        <v>0</v>
      </c>
      <c r="O56" s="121">
        <f>VLOOKUP(T56,様式第10号事業費及び積算根拠資料!$B:$O,10,FALSE)</f>
        <v>0</v>
      </c>
      <c r="P56" s="3">
        <f t="shared" si="1"/>
        <v>20448</v>
      </c>
      <c r="Q56" s="3">
        <f t="shared" si="2"/>
        <v>0</v>
      </c>
      <c r="R56" s="3">
        <f t="shared" si="3"/>
        <v>20448</v>
      </c>
      <c r="S56" s="134"/>
      <c r="T56" s="108">
        <v>5</v>
      </c>
      <c r="U56" s="106" t="s">
        <v>566</v>
      </c>
      <c r="V56" s="106" t="s">
        <v>562</v>
      </c>
    </row>
    <row r="57" spans="2:22">
      <c r="B57" s="1"/>
      <c r="C57" s="106" t="s">
        <v>254</v>
      </c>
      <c r="D57" s="1" t="s">
        <v>511</v>
      </c>
      <c r="E57" s="92">
        <v>1</v>
      </c>
      <c r="F57" s="92" t="s">
        <v>512</v>
      </c>
      <c r="G57" s="1"/>
      <c r="H57" s="92">
        <v>36</v>
      </c>
      <c r="I57" s="108">
        <v>8</v>
      </c>
      <c r="J57" s="140">
        <f t="shared" si="4"/>
        <v>288</v>
      </c>
      <c r="K57" s="92">
        <v>1</v>
      </c>
      <c r="L57" s="86">
        <f>VLOOKUP(T57,様式第10号事業費及び積算根拠資料!$B:$O,7,FALSE)</f>
        <v>0</v>
      </c>
      <c r="M57" s="86">
        <f>VLOOKUP(T57,様式第10号事業費及び積算根拠資料!$B:$O,8,FALSE)</f>
        <v>0</v>
      </c>
      <c r="N57" s="86">
        <f>VLOOKUP(T57,様式第10号事業費及び積算根拠資料!$B:$O,9,FALSE)</f>
        <v>0</v>
      </c>
      <c r="O57" s="121">
        <f>VLOOKUP(T57,様式第10号事業費及び積算根拠資料!$B:$O,10,FALSE)</f>
        <v>0</v>
      </c>
      <c r="P57" s="3">
        <f t="shared" si="1"/>
        <v>1295.9999999999998</v>
      </c>
      <c r="Q57" s="3">
        <f t="shared" si="2"/>
        <v>0</v>
      </c>
      <c r="R57" s="3">
        <f t="shared" si="3"/>
        <v>1295.9999999999998</v>
      </c>
      <c r="S57" s="134"/>
      <c r="T57" s="108">
        <v>5</v>
      </c>
      <c r="U57" s="106" t="s">
        <v>566</v>
      </c>
      <c r="V57" s="106" t="s">
        <v>562</v>
      </c>
    </row>
    <row r="58" spans="2:22">
      <c r="B58" s="1"/>
      <c r="C58" s="106" t="s">
        <v>278</v>
      </c>
      <c r="D58" s="1" t="s">
        <v>541</v>
      </c>
      <c r="E58" s="92">
        <v>1</v>
      </c>
      <c r="F58" s="92" t="s">
        <v>512</v>
      </c>
      <c r="G58" s="1" t="s">
        <v>540</v>
      </c>
      <c r="H58" s="92">
        <v>54</v>
      </c>
      <c r="I58" s="108">
        <v>8</v>
      </c>
      <c r="J58" s="140">
        <f t="shared" si="4"/>
        <v>432</v>
      </c>
      <c r="K58" s="92">
        <v>1</v>
      </c>
      <c r="L58" s="86">
        <f>VLOOKUP(T58,様式第10号事業費及び積算根拠資料!$B:$O,7,FALSE)</f>
        <v>0</v>
      </c>
      <c r="M58" s="86">
        <f>VLOOKUP(T58,様式第10号事業費及び積算根拠資料!$B:$O,8,FALSE)</f>
        <v>0</v>
      </c>
      <c r="N58" s="86">
        <f>VLOOKUP(T58,様式第10号事業費及び積算根拠資料!$B:$O,9,FALSE)</f>
        <v>0</v>
      </c>
      <c r="O58" s="121">
        <f>VLOOKUP(T58,様式第10号事業費及び積算根拠資料!$B:$O,10,FALSE)</f>
        <v>0</v>
      </c>
      <c r="P58" s="3">
        <f t="shared" si="1"/>
        <v>1944.0000000000002</v>
      </c>
      <c r="Q58" s="3">
        <f t="shared" si="2"/>
        <v>0</v>
      </c>
      <c r="R58" s="3">
        <f t="shared" si="3"/>
        <v>1944.0000000000002</v>
      </c>
      <c r="S58" s="134"/>
      <c r="T58" s="108">
        <v>69</v>
      </c>
      <c r="U58" s="106" t="s">
        <v>567</v>
      </c>
      <c r="V58" s="106" t="s">
        <v>562</v>
      </c>
    </row>
    <row r="59" spans="2:22">
      <c r="B59" s="1"/>
      <c r="C59" s="106" t="s">
        <v>246</v>
      </c>
      <c r="D59" s="1" t="s">
        <v>524</v>
      </c>
      <c r="E59" s="92">
        <v>1</v>
      </c>
      <c r="F59" s="92" t="s">
        <v>512</v>
      </c>
      <c r="G59" s="1" t="s">
        <v>525</v>
      </c>
      <c r="H59" s="92">
        <v>22</v>
      </c>
      <c r="I59" s="108">
        <v>8</v>
      </c>
      <c r="J59" s="140">
        <f t="shared" si="4"/>
        <v>176</v>
      </c>
      <c r="K59" s="92">
        <v>1</v>
      </c>
      <c r="L59" s="86">
        <f>VLOOKUP(T59,様式第10号事業費及び積算根拠資料!$B:$O,7,FALSE)</f>
        <v>0</v>
      </c>
      <c r="M59" s="86">
        <f>VLOOKUP(T59,様式第10号事業費及び積算根拠資料!$B:$O,8,FALSE)</f>
        <v>0</v>
      </c>
      <c r="N59" s="86">
        <f>VLOOKUP(T59,様式第10号事業費及び積算根拠資料!$B:$O,9,FALSE)</f>
        <v>0</v>
      </c>
      <c r="O59" s="121">
        <f>VLOOKUP(T59,様式第10号事業費及び積算根拠資料!$B:$O,10,FALSE)</f>
        <v>0</v>
      </c>
      <c r="P59" s="3">
        <f t="shared" si="1"/>
        <v>791.99999999999989</v>
      </c>
      <c r="Q59" s="3">
        <f t="shared" si="2"/>
        <v>0</v>
      </c>
      <c r="R59" s="3">
        <f t="shared" si="3"/>
        <v>791.99999999999989</v>
      </c>
      <c r="S59" s="134"/>
      <c r="T59" s="108">
        <v>13</v>
      </c>
      <c r="U59" s="106" t="s">
        <v>572</v>
      </c>
      <c r="V59" s="106" t="s">
        <v>562</v>
      </c>
    </row>
    <row r="60" spans="2:22">
      <c r="B60" s="1" t="s">
        <v>279</v>
      </c>
      <c r="C60" s="106" t="s">
        <v>235</v>
      </c>
      <c r="D60" s="1" t="s">
        <v>514</v>
      </c>
      <c r="E60" s="92">
        <v>2</v>
      </c>
      <c r="F60" s="92" t="s">
        <v>515</v>
      </c>
      <c r="G60" s="1" t="s">
        <v>516</v>
      </c>
      <c r="H60" s="92">
        <v>49</v>
      </c>
      <c r="I60" s="108">
        <v>2</v>
      </c>
      <c r="J60" s="140">
        <f t="shared" si="4"/>
        <v>98</v>
      </c>
      <c r="K60" s="92">
        <v>1</v>
      </c>
      <c r="L60" s="86">
        <f>VLOOKUP(T60,様式第10号事業費及び積算根拠資料!$B:$O,7,FALSE)</f>
        <v>0</v>
      </c>
      <c r="M60" s="86">
        <f>VLOOKUP(T60,様式第10号事業費及び積算根拠資料!$B:$O,8,FALSE)</f>
        <v>0</v>
      </c>
      <c r="N60" s="86">
        <f>VLOOKUP(T60,様式第10号事業費及び積算根拠資料!$B:$O,9,FALSE)</f>
        <v>0</v>
      </c>
      <c r="O60" s="121">
        <f>VLOOKUP(T60,様式第10号事業費及び積算根拠資料!$B:$O,10,FALSE)</f>
        <v>0</v>
      </c>
      <c r="P60" s="3">
        <f t="shared" si="1"/>
        <v>441.00000000000006</v>
      </c>
      <c r="Q60" s="3">
        <f t="shared" si="2"/>
        <v>0</v>
      </c>
      <c r="R60" s="3">
        <f t="shared" si="3"/>
        <v>441.00000000000006</v>
      </c>
      <c r="S60" s="134"/>
      <c r="T60" s="108">
        <v>37</v>
      </c>
      <c r="U60" s="106" t="s">
        <v>563</v>
      </c>
      <c r="V60" s="106" t="s">
        <v>564</v>
      </c>
    </row>
    <row r="61" spans="2:22">
      <c r="B61" s="1"/>
      <c r="C61" s="106" t="s">
        <v>280</v>
      </c>
      <c r="D61" s="1" t="s">
        <v>542</v>
      </c>
      <c r="E61" s="92">
        <v>1</v>
      </c>
      <c r="F61" s="92" t="s">
        <v>515</v>
      </c>
      <c r="G61" s="1" t="s">
        <v>543</v>
      </c>
      <c r="H61" s="92">
        <v>11</v>
      </c>
      <c r="I61" s="108">
        <v>2</v>
      </c>
      <c r="J61" s="140">
        <f t="shared" si="4"/>
        <v>22</v>
      </c>
      <c r="K61" s="92">
        <v>1</v>
      </c>
      <c r="L61" s="86">
        <f>VLOOKUP(T61,様式第10号事業費及び積算根拠資料!$B:$O,7,FALSE)</f>
        <v>0</v>
      </c>
      <c r="M61" s="86">
        <f>VLOOKUP(T61,様式第10号事業費及び積算根拠資料!$B:$O,8,FALSE)</f>
        <v>0</v>
      </c>
      <c r="N61" s="86">
        <f>VLOOKUP(T61,様式第10号事業費及び積算根拠資料!$B:$O,9,FALSE)</f>
        <v>0</v>
      </c>
      <c r="O61" s="121">
        <f>VLOOKUP(T61,様式第10号事業費及び積算根拠資料!$B:$O,10,FALSE)</f>
        <v>0</v>
      </c>
      <c r="P61" s="3">
        <f t="shared" si="1"/>
        <v>98.999999999999986</v>
      </c>
      <c r="Q61" s="3">
        <f t="shared" si="2"/>
        <v>0</v>
      </c>
      <c r="R61" s="3">
        <f t="shared" si="3"/>
        <v>98.999999999999986</v>
      </c>
      <c r="S61" s="134"/>
      <c r="T61" s="108">
        <v>63</v>
      </c>
      <c r="U61" s="106" t="s">
        <v>581</v>
      </c>
      <c r="V61" s="106" t="s">
        <v>564</v>
      </c>
    </row>
    <row r="62" spans="2:22">
      <c r="B62" s="1" t="s">
        <v>281</v>
      </c>
      <c r="C62" s="106" t="s">
        <v>277</v>
      </c>
      <c r="D62" s="1" t="s">
        <v>511</v>
      </c>
      <c r="E62" s="92">
        <v>2</v>
      </c>
      <c r="F62" s="92" t="s">
        <v>512</v>
      </c>
      <c r="G62" s="1"/>
      <c r="H62" s="92">
        <v>71</v>
      </c>
      <c r="I62" s="108">
        <v>8</v>
      </c>
      <c r="J62" s="140">
        <f t="shared" si="4"/>
        <v>4544</v>
      </c>
      <c r="K62" s="92">
        <v>8</v>
      </c>
      <c r="L62" s="86">
        <f>VLOOKUP(T62,様式第10号事業費及び積算根拠資料!$B:$O,7,FALSE)</f>
        <v>0</v>
      </c>
      <c r="M62" s="86">
        <f>VLOOKUP(T62,様式第10号事業費及び積算根拠資料!$B:$O,8,FALSE)</f>
        <v>0</v>
      </c>
      <c r="N62" s="86">
        <f>VLOOKUP(T62,様式第10号事業費及び積算根拠資料!$B:$O,9,FALSE)</f>
        <v>0</v>
      </c>
      <c r="O62" s="121">
        <f>VLOOKUP(T62,様式第10号事業費及び積算根拠資料!$B:$O,10,FALSE)</f>
        <v>0</v>
      </c>
      <c r="P62" s="3">
        <f t="shared" si="1"/>
        <v>20448</v>
      </c>
      <c r="Q62" s="3">
        <f t="shared" si="2"/>
        <v>0</v>
      </c>
      <c r="R62" s="3">
        <f t="shared" si="3"/>
        <v>20448</v>
      </c>
      <c r="S62" s="134"/>
      <c r="T62" s="108">
        <v>5</v>
      </c>
      <c r="U62" s="106" t="s">
        <v>566</v>
      </c>
      <c r="V62" s="106" t="s">
        <v>562</v>
      </c>
    </row>
    <row r="63" spans="2:22">
      <c r="B63" s="1"/>
      <c r="C63" s="106" t="s">
        <v>282</v>
      </c>
      <c r="D63" s="1" t="s">
        <v>511</v>
      </c>
      <c r="E63" s="92">
        <v>1</v>
      </c>
      <c r="F63" s="92" t="s">
        <v>515</v>
      </c>
      <c r="G63" s="1" t="s">
        <v>544</v>
      </c>
      <c r="H63" s="92">
        <v>36</v>
      </c>
      <c r="I63" s="108">
        <v>8</v>
      </c>
      <c r="J63" s="140">
        <f t="shared" si="4"/>
        <v>576</v>
      </c>
      <c r="K63" s="92">
        <v>2</v>
      </c>
      <c r="L63" s="86">
        <f>VLOOKUP(T63,様式第10号事業費及び積算根拠資料!$B:$O,7,FALSE)</f>
        <v>0</v>
      </c>
      <c r="M63" s="86">
        <f>VLOOKUP(T63,様式第10号事業費及び積算根拠資料!$B:$O,8,FALSE)</f>
        <v>0</v>
      </c>
      <c r="N63" s="86">
        <f>VLOOKUP(T63,様式第10号事業費及び積算根拠資料!$B:$O,9,FALSE)</f>
        <v>0</v>
      </c>
      <c r="O63" s="121">
        <f>VLOOKUP(T63,様式第10号事業費及び積算根拠資料!$B:$O,10,FALSE)</f>
        <v>0</v>
      </c>
      <c r="P63" s="3">
        <f t="shared" si="1"/>
        <v>2591.9999999999995</v>
      </c>
      <c r="Q63" s="3">
        <f t="shared" si="2"/>
        <v>0</v>
      </c>
      <c r="R63" s="3">
        <f t="shared" si="3"/>
        <v>2591.9999999999995</v>
      </c>
      <c r="S63" s="134"/>
      <c r="T63" s="108">
        <v>24</v>
      </c>
      <c r="U63" s="106" t="s">
        <v>582</v>
      </c>
      <c r="V63" s="106" t="s">
        <v>564</v>
      </c>
    </row>
    <row r="64" spans="2:22">
      <c r="B64" s="1" t="s">
        <v>283</v>
      </c>
      <c r="C64" s="106" t="s">
        <v>284</v>
      </c>
      <c r="D64" s="1" t="s">
        <v>511</v>
      </c>
      <c r="E64" s="92">
        <v>2</v>
      </c>
      <c r="F64" s="92" t="s">
        <v>515</v>
      </c>
      <c r="G64" s="1" t="s">
        <v>545</v>
      </c>
      <c r="H64" s="92">
        <v>71</v>
      </c>
      <c r="I64" s="108">
        <v>4</v>
      </c>
      <c r="J64" s="140">
        <f t="shared" si="4"/>
        <v>852</v>
      </c>
      <c r="K64" s="92">
        <v>3</v>
      </c>
      <c r="L64" s="86">
        <f>VLOOKUP(T64,様式第10号事業費及び積算根拠資料!$B:$O,7,FALSE)</f>
        <v>0</v>
      </c>
      <c r="M64" s="86">
        <f>VLOOKUP(T64,様式第10号事業費及び積算根拠資料!$B:$O,8,FALSE)</f>
        <v>0</v>
      </c>
      <c r="N64" s="86">
        <f>VLOOKUP(T64,様式第10号事業費及び積算根拠資料!$B:$O,9,FALSE)</f>
        <v>0</v>
      </c>
      <c r="O64" s="121">
        <f>VLOOKUP(T64,様式第10号事業費及び積算根拠資料!$B:$O,10,FALSE)</f>
        <v>0</v>
      </c>
      <c r="P64" s="3">
        <f t="shared" si="1"/>
        <v>3833.9999999999995</v>
      </c>
      <c r="Q64" s="3">
        <f t="shared" si="2"/>
        <v>0</v>
      </c>
      <c r="R64" s="3">
        <f t="shared" si="3"/>
        <v>3833.9999999999995</v>
      </c>
      <c r="S64" s="134"/>
      <c r="T64" s="108">
        <v>11</v>
      </c>
      <c r="U64" s="106" t="s">
        <v>571</v>
      </c>
      <c r="V64" s="106" t="s">
        <v>564</v>
      </c>
    </row>
    <row r="65" spans="2:22">
      <c r="B65" s="1" t="s">
        <v>285</v>
      </c>
      <c r="C65" s="106" t="s">
        <v>286</v>
      </c>
      <c r="D65" s="1" t="s">
        <v>511</v>
      </c>
      <c r="E65" s="92">
        <v>2</v>
      </c>
      <c r="F65" s="92" t="s">
        <v>515</v>
      </c>
      <c r="G65" s="1" t="s">
        <v>535</v>
      </c>
      <c r="H65" s="92">
        <v>71</v>
      </c>
      <c r="I65" s="108">
        <v>1</v>
      </c>
      <c r="J65" s="140">
        <f t="shared" si="4"/>
        <v>213</v>
      </c>
      <c r="K65" s="92">
        <v>3</v>
      </c>
      <c r="L65" s="86">
        <f>VLOOKUP(T65,様式第10号事業費及び積算根拠資料!$B:$O,7,FALSE)</f>
        <v>0</v>
      </c>
      <c r="M65" s="86">
        <f>VLOOKUP(T65,様式第10号事業費及び積算根拠資料!$B:$O,8,FALSE)</f>
        <v>0</v>
      </c>
      <c r="N65" s="86">
        <f>VLOOKUP(T65,様式第10号事業費及び積算根拠資料!$B:$O,9,FALSE)</f>
        <v>0</v>
      </c>
      <c r="O65" s="121">
        <f>VLOOKUP(T65,様式第10号事業費及び積算根拠資料!$B:$O,10,FALSE)</f>
        <v>0</v>
      </c>
      <c r="P65" s="3">
        <f t="shared" si="1"/>
        <v>958.49999999999989</v>
      </c>
      <c r="Q65" s="3">
        <f t="shared" si="2"/>
        <v>0</v>
      </c>
      <c r="R65" s="3">
        <f t="shared" si="3"/>
        <v>958.49999999999989</v>
      </c>
      <c r="S65" s="134"/>
      <c r="T65" s="108">
        <v>11</v>
      </c>
      <c r="U65" s="106" t="s">
        <v>571</v>
      </c>
      <c r="V65" s="106" t="s">
        <v>564</v>
      </c>
    </row>
    <row r="66" spans="2:22">
      <c r="B66" s="1"/>
      <c r="C66" s="106" t="s">
        <v>282</v>
      </c>
      <c r="D66" s="1" t="s">
        <v>511</v>
      </c>
      <c r="E66" s="92">
        <v>1</v>
      </c>
      <c r="F66" s="92" t="s">
        <v>515</v>
      </c>
      <c r="G66" s="1" t="s">
        <v>544</v>
      </c>
      <c r="H66" s="92">
        <v>36</v>
      </c>
      <c r="I66" s="108">
        <v>1</v>
      </c>
      <c r="J66" s="140">
        <f t="shared" si="4"/>
        <v>72</v>
      </c>
      <c r="K66" s="92">
        <v>2</v>
      </c>
      <c r="L66" s="86">
        <f>VLOOKUP(T66,様式第10号事業費及び積算根拠資料!$B:$O,7,FALSE)</f>
        <v>0</v>
      </c>
      <c r="M66" s="86">
        <f>VLOOKUP(T66,様式第10号事業費及び積算根拠資料!$B:$O,8,FALSE)</f>
        <v>0</v>
      </c>
      <c r="N66" s="86">
        <f>VLOOKUP(T66,様式第10号事業費及び積算根拠資料!$B:$O,9,FALSE)</f>
        <v>0</v>
      </c>
      <c r="O66" s="121">
        <f>VLOOKUP(T66,様式第10号事業費及び積算根拠資料!$B:$O,10,FALSE)</f>
        <v>0</v>
      </c>
      <c r="P66" s="3">
        <f t="shared" si="1"/>
        <v>323.99999999999994</v>
      </c>
      <c r="Q66" s="3">
        <f t="shared" si="2"/>
        <v>0</v>
      </c>
      <c r="R66" s="3">
        <f t="shared" si="3"/>
        <v>323.99999999999994</v>
      </c>
      <c r="S66" s="134"/>
      <c r="T66" s="108">
        <v>24</v>
      </c>
      <c r="U66" s="106" t="s">
        <v>582</v>
      </c>
      <c r="V66" s="106" t="s">
        <v>564</v>
      </c>
    </row>
    <row r="67" spans="2:22">
      <c r="B67" s="1" t="s">
        <v>287</v>
      </c>
      <c r="C67" s="106" t="s">
        <v>288</v>
      </c>
      <c r="D67" s="1" t="s">
        <v>511</v>
      </c>
      <c r="E67" s="92">
        <v>1</v>
      </c>
      <c r="F67" s="92" t="s">
        <v>515</v>
      </c>
      <c r="G67" s="1" t="s">
        <v>535</v>
      </c>
      <c r="H67" s="92">
        <v>36</v>
      </c>
      <c r="I67" s="108">
        <v>5</v>
      </c>
      <c r="J67" s="140">
        <f t="shared" si="4"/>
        <v>1440</v>
      </c>
      <c r="K67" s="92">
        <v>8</v>
      </c>
      <c r="L67" s="86">
        <f>VLOOKUP(T67,様式第10号事業費及び積算根拠資料!$B:$O,7,FALSE)</f>
        <v>0</v>
      </c>
      <c r="M67" s="86">
        <f>VLOOKUP(T67,様式第10号事業費及び積算根拠資料!$B:$O,8,FALSE)</f>
        <v>0</v>
      </c>
      <c r="N67" s="86">
        <f>VLOOKUP(T67,様式第10号事業費及び積算根拠資料!$B:$O,9,FALSE)</f>
        <v>0</v>
      </c>
      <c r="O67" s="121">
        <f>VLOOKUP(T67,様式第10号事業費及び積算根拠資料!$B:$O,10,FALSE)</f>
        <v>0</v>
      </c>
      <c r="P67" s="3">
        <f t="shared" si="1"/>
        <v>6480</v>
      </c>
      <c r="Q67" s="3">
        <f t="shared" si="2"/>
        <v>0</v>
      </c>
      <c r="R67" s="3">
        <f t="shared" si="3"/>
        <v>6480</v>
      </c>
      <c r="S67" s="134"/>
      <c r="T67" s="108">
        <v>9</v>
      </c>
      <c r="U67" s="106" t="s">
        <v>570</v>
      </c>
      <c r="V67" s="106" t="s">
        <v>564</v>
      </c>
    </row>
    <row r="68" spans="2:22">
      <c r="B68" s="1" t="s">
        <v>289</v>
      </c>
      <c r="C68" s="106" t="s">
        <v>277</v>
      </c>
      <c r="D68" s="1" t="s">
        <v>511</v>
      </c>
      <c r="E68" s="92">
        <v>2</v>
      </c>
      <c r="F68" s="92" t="s">
        <v>512</v>
      </c>
      <c r="G68" s="1"/>
      <c r="H68" s="92">
        <v>71</v>
      </c>
      <c r="I68" s="108">
        <v>8</v>
      </c>
      <c r="J68" s="140">
        <f t="shared" si="4"/>
        <v>6816</v>
      </c>
      <c r="K68" s="92">
        <v>12</v>
      </c>
      <c r="L68" s="86">
        <f>VLOOKUP(T68,様式第10号事業費及び積算根拠資料!$B:$O,7,FALSE)</f>
        <v>0</v>
      </c>
      <c r="M68" s="86">
        <f>VLOOKUP(T68,様式第10号事業費及び積算根拠資料!$B:$O,8,FALSE)</f>
        <v>0</v>
      </c>
      <c r="N68" s="86">
        <f>VLOOKUP(T68,様式第10号事業費及び積算根拠資料!$B:$O,9,FALSE)</f>
        <v>0</v>
      </c>
      <c r="O68" s="121">
        <f>VLOOKUP(T68,様式第10号事業費及び積算根拠資料!$B:$O,10,FALSE)</f>
        <v>0</v>
      </c>
      <c r="P68" s="3">
        <f t="shared" si="1"/>
        <v>30671.999999999996</v>
      </c>
      <c r="Q68" s="3">
        <f t="shared" si="2"/>
        <v>0</v>
      </c>
      <c r="R68" s="3">
        <f t="shared" si="3"/>
        <v>30671.999999999996</v>
      </c>
      <c r="S68" s="134"/>
      <c r="T68" s="108">
        <v>5</v>
      </c>
      <c r="U68" s="106" t="s">
        <v>566</v>
      </c>
      <c r="V68" s="106" t="s">
        <v>562</v>
      </c>
    </row>
    <row r="69" spans="2:22">
      <c r="B69" s="1"/>
      <c r="C69" s="106" t="s">
        <v>282</v>
      </c>
      <c r="D69" s="1" t="s">
        <v>511</v>
      </c>
      <c r="E69" s="92">
        <v>1</v>
      </c>
      <c r="F69" s="92" t="s">
        <v>515</v>
      </c>
      <c r="G69" s="1" t="s">
        <v>544</v>
      </c>
      <c r="H69" s="92">
        <v>36</v>
      </c>
      <c r="I69" s="108">
        <v>8</v>
      </c>
      <c r="J69" s="140">
        <f t="shared" si="4"/>
        <v>576</v>
      </c>
      <c r="K69" s="92">
        <v>2</v>
      </c>
      <c r="L69" s="86">
        <f>VLOOKUP(T69,様式第10号事業費及び積算根拠資料!$B:$O,7,FALSE)</f>
        <v>0</v>
      </c>
      <c r="M69" s="86">
        <f>VLOOKUP(T69,様式第10号事業費及び積算根拠資料!$B:$O,8,FALSE)</f>
        <v>0</v>
      </c>
      <c r="N69" s="86">
        <f>VLOOKUP(T69,様式第10号事業費及び積算根拠資料!$B:$O,9,FALSE)</f>
        <v>0</v>
      </c>
      <c r="O69" s="121">
        <f>VLOOKUP(T69,様式第10号事業費及び積算根拠資料!$B:$O,10,FALSE)</f>
        <v>0</v>
      </c>
      <c r="P69" s="3">
        <f t="shared" si="1"/>
        <v>2591.9999999999995</v>
      </c>
      <c r="Q69" s="3">
        <f t="shared" si="2"/>
        <v>0</v>
      </c>
      <c r="R69" s="3">
        <f t="shared" si="3"/>
        <v>2591.9999999999995</v>
      </c>
      <c r="S69" s="134"/>
      <c r="T69" s="108">
        <v>24</v>
      </c>
      <c r="U69" s="106" t="s">
        <v>582</v>
      </c>
      <c r="V69" s="106" t="s">
        <v>564</v>
      </c>
    </row>
    <row r="70" spans="2:22">
      <c r="B70" s="1" t="s">
        <v>290</v>
      </c>
      <c r="C70" s="106" t="s">
        <v>277</v>
      </c>
      <c r="D70" s="1" t="s">
        <v>511</v>
      </c>
      <c r="E70" s="92">
        <v>2</v>
      </c>
      <c r="F70" s="92" t="s">
        <v>512</v>
      </c>
      <c r="G70" s="1"/>
      <c r="H70" s="92">
        <v>71</v>
      </c>
      <c r="I70" s="108">
        <v>8</v>
      </c>
      <c r="J70" s="140">
        <f t="shared" ref="J70:J101" si="5">H70*K70*I70</f>
        <v>6816</v>
      </c>
      <c r="K70" s="92">
        <v>12</v>
      </c>
      <c r="L70" s="86">
        <f>VLOOKUP(T70,様式第10号事業費及び積算根拠資料!$B:$O,7,FALSE)</f>
        <v>0</v>
      </c>
      <c r="M70" s="86">
        <f>VLOOKUP(T70,様式第10号事業費及び積算根拠資料!$B:$O,8,FALSE)</f>
        <v>0</v>
      </c>
      <c r="N70" s="86">
        <f>VLOOKUP(T70,様式第10号事業費及び積算根拠資料!$B:$O,9,FALSE)</f>
        <v>0</v>
      </c>
      <c r="O70" s="121">
        <f>VLOOKUP(T70,様式第10号事業費及び積算根拠資料!$B:$O,10,FALSE)</f>
        <v>0</v>
      </c>
      <c r="P70" s="3">
        <f t="shared" si="1"/>
        <v>30671.999999999996</v>
      </c>
      <c r="Q70" s="3">
        <f t="shared" si="2"/>
        <v>0</v>
      </c>
      <c r="R70" s="3">
        <f t="shared" si="3"/>
        <v>30671.999999999996</v>
      </c>
      <c r="S70" s="134"/>
      <c r="T70" s="108">
        <v>5</v>
      </c>
      <c r="U70" s="106" t="s">
        <v>566</v>
      </c>
      <c r="V70" s="106" t="s">
        <v>562</v>
      </c>
    </row>
    <row r="71" spans="2:22">
      <c r="B71" s="1"/>
      <c r="C71" s="106" t="s">
        <v>282</v>
      </c>
      <c r="D71" s="1" t="s">
        <v>511</v>
      </c>
      <c r="E71" s="92">
        <v>1</v>
      </c>
      <c r="F71" s="92" t="s">
        <v>515</v>
      </c>
      <c r="G71" s="1" t="s">
        <v>544</v>
      </c>
      <c r="H71" s="92">
        <v>36</v>
      </c>
      <c r="I71" s="108">
        <v>8</v>
      </c>
      <c r="J71" s="140">
        <f t="shared" si="5"/>
        <v>576</v>
      </c>
      <c r="K71" s="92">
        <v>2</v>
      </c>
      <c r="L71" s="86">
        <f>VLOOKUP(T71,様式第10号事業費及び積算根拠資料!$B:$O,7,FALSE)</f>
        <v>0</v>
      </c>
      <c r="M71" s="86">
        <f>VLOOKUP(T71,様式第10号事業費及び積算根拠資料!$B:$O,8,FALSE)</f>
        <v>0</v>
      </c>
      <c r="N71" s="86">
        <f>VLOOKUP(T71,様式第10号事業費及び積算根拠資料!$B:$O,9,FALSE)</f>
        <v>0</v>
      </c>
      <c r="O71" s="121">
        <f>VLOOKUP(T71,様式第10号事業費及び積算根拠資料!$B:$O,10,FALSE)</f>
        <v>0</v>
      </c>
      <c r="P71" s="3">
        <f t="shared" ref="P71:P100" si="6">H71/1000*I71*K71*200*$R$1</f>
        <v>2591.9999999999995</v>
      </c>
      <c r="Q71" s="3">
        <f t="shared" ref="Q71:Q100" si="7">O71/1000*I71*K71*200*$R$1</f>
        <v>0</v>
      </c>
      <c r="R71" s="3">
        <f t="shared" ref="R71:R101" si="8">P71-Q71</f>
        <v>2591.9999999999995</v>
      </c>
      <c r="S71" s="134"/>
      <c r="T71" s="108">
        <v>24</v>
      </c>
      <c r="U71" s="106" t="s">
        <v>582</v>
      </c>
      <c r="V71" s="106" t="s">
        <v>564</v>
      </c>
    </row>
    <row r="72" spans="2:22">
      <c r="B72" s="1" t="s">
        <v>291</v>
      </c>
      <c r="C72" s="106" t="s">
        <v>254</v>
      </c>
      <c r="D72" s="1" t="s">
        <v>511</v>
      </c>
      <c r="E72" s="92">
        <v>1</v>
      </c>
      <c r="F72" s="92" t="s">
        <v>512</v>
      </c>
      <c r="G72" s="1"/>
      <c r="H72" s="92">
        <v>36</v>
      </c>
      <c r="I72" s="108">
        <v>5</v>
      </c>
      <c r="J72" s="140">
        <f t="shared" si="5"/>
        <v>180</v>
      </c>
      <c r="K72" s="92">
        <v>1</v>
      </c>
      <c r="L72" s="86">
        <f>VLOOKUP(T72,様式第10号事業費及び積算根拠資料!$B:$O,7,FALSE)</f>
        <v>0</v>
      </c>
      <c r="M72" s="86">
        <f>VLOOKUP(T72,様式第10号事業費及び積算根拠資料!$B:$O,8,FALSE)</f>
        <v>0</v>
      </c>
      <c r="N72" s="86">
        <f>VLOOKUP(T72,様式第10号事業費及び積算根拠資料!$B:$O,9,FALSE)</f>
        <v>0</v>
      </c>
      <c r="O72" s="121">
        <f>VLOOKUP(T72,様式第10号事業費及び積算根拠資料!$B:$O,10,FALSE)</f>
        <v>0</v>
      </c>
      <c r="P72" s="3">
        <f t="shared" si="6"/>
        <v>810</v>
      </c>
      <c r="Q72" s="3">
        <f t="shared" si="7"/>
        <v>0</v>
      </c>
      <c r="R72" s="3">
        <f t="shared" si="8"/>
        <v>810</v>
      </c>
      <c r="S72" s="134"/>
      <c r="T72" s="108">
        <v>5</v>
      </c>
      <c r="U72" s="106" t="s">
        <v>566</v>
      </c>
      <c r="V72" s="106" t="s">
        <v>562</v>
      </c>
    </row>
    <row r="73" spans="2:22">
      <c r="B73" s="1"/>
      <c r="C73" s="106" t="s">
        <v>292</v>
      </c>
      <c r="D73" s="1" t="s">
        <v>546</v>
      </c>
      <c r="E73" s="92">
        <v>1</v>
      </c>
      <c r="F73" s="92" t="s">
        <v>512</v>
      </c>
      <c r="G73" s="1" t="s">
        <v>547</v>
      </c>
      <c r="H73" s="92">
        <v>42</v>
      </c>
      <c r="I73" s="108">
        <v>5</v>
      </c>
      <c r="J73" s="140">
        <f t="shared" si="5"/>
        <v>210</v>
      </c>
      <c r="K73" s="92">
        <v>1</v>
      </c>
      <c r="L73" s="86">
        <f>VLOOKUP(T73,様式第10号事業費及び積算根拠資料!$B:$O,7,FALSE)</f>
        <v>0</v>
      </c>
      <c r="M73" s="86">
        <f>VLOOKUP(T73,様式第10号事業費及び積算根拠資料!$B:$O,8,FALSE)</f>
        <v>0</v>
      </c>
      <c r="N73" s="86">
        <f>VLOOKUP(T73,様式第10号事業費及び積算根拠資料!$B:$O,9,FALSE)</f>
        <v>0</v>
      </c>
      <c r="O73" s="121">
        <f>VLOOKUP(T73,様式第10号事業費及び積算根拠資料!$B:$O,10,FALSE)</f>
        <v>0</v>
      </c>
      <c r="P73" s="3">
        <f t="shared" si="6"/>
        <v>945.00000000000011</v>
      </c>
      <c r="Q73" s="3">
        <f t="shared" si="7"/>
        <v>0</v>
      </c>
      <c r="R73" s="3">
        <f t="shared" si="8"/>
        <v>945.00000000000011</v>
      </c>
      <c r="S73" s="134"/>
      <c r="T73" s="108">
        <v>5</v>
      </c>
      <c r="U73" s="106" t="s">
        <v>566</v>
      </c>
      <c r="V73" s="106" t="s">
        <v>562</v>
      </c>
    </row>
    <row r="74" spans="2:22">
      <c r="B74" s="1" t="s">
        <v>293</v>
      </c>
      <c r="C74" s="106" t="s">
        <v>294</v>
      </c>
      <c r="D74" s="1" t="s">
        <v>511</v>
      </c>
      <c r="E74" s="92">
        <v>1</v>
      </c>
      <c r="F74" s="92" t="s">
        <v>512</v>
      </c>
      <c r="G74" s="1" t="s">
        <v>548</v>
      </c>
      <c r="H74" s="92">
        <v>36</v>
      </c>
      <c r="I74" s="108">
        <v>1</v>
      </c>
      <c r="J74" s="140">
        <f t="shared" si="5"/>
        <v>72</v>
      </c>
      <c r="K74" s="92">
        <v>2</v>
      </c>
      <c r="L74" s="86">
        <f>VLOOKUP(T74,様式第10号事業費及び積算根拠資料!$B:$O,7,FALSE)</f>
        <v>0</v>
      </c>
      <c r="M74" s="86">
        <f>VLOOKUP(T74,様式第10号事業費及び積算根拠資料!$B:$O,8,FALSE)</f>
        <v>0</v>
      </c>
      <c r="N74" s="86">
        <f>VLOOKUP(T74,様式第10号事業費及び積算根拠資料!$B:$O,9,FALSE)</f>
        <v>0</v>
      </c>
      <c r="O74" s="121">
        <f>VLOOKUP(T74,様式第10号事業費及び積算根拠資料!$B:$O,10,FALSE)</f>
        <v>0</v>
      </c>
      <c r="P74" s="3">
        <f t="shared" si="6"/>
        <v>323.99999999999994</v>
      </c>
      <c r="Q74" s="3">
        <f t="shared" si="7"/>
        <v>0</v>
      </c>
      <c r="R74" s="3">
        <f t="shared" si="8"/>
        <v>323.99999999999994</v>
      </c>
      <c r="S74" s="134"/>
      <c r="T74" s="108">
        <v>5</v>
      </c>
      <c r="U74" s="106" t="s">
        <v>566</v>
      </c>
      <c r="V74" s="106" t="s">
        <v>562</v>
      </c>
    </row>
    <row r="75" spans="2:22">
      <c r="B75" s="1" t="s">
        <v>295</v>
      </c>
      <c r="C75" s="106" t="s">
        <v>288</v>
      </c>
      <c r="D75" s="1" t="s">
        <v>511</v>
      </c>
      <c r="E75" s="92">
        <v>1</v>
      </c>
      <c r="F75" s="92" t="s">
        <v>515</v>
      </c>
      <c r="G75" s="1" t="s">
        <v>535</v>
      </c>
      <c r="H75" s="92">
        <v>36</v>
      </c>
      <c r="I75" s="108">
        <v>5</v>
      </c>
      <c r="J75" s="140">
        <f t="shared" si="5"/>
        <v>2340</v>
      </c>
      <c r="K75" s="92">
        <v>13</v>
      </c>
      <c r="L75" s="86">
        <f>VLOOKUP(T75,様式第10号事業費及び積算根拠資料!$B:$O,7,FALSE)</f>
        <v>0</v>
      </c>
      <c r="M75" s="86">
        <f>VLOOKUP(T75,様式第10号事業費及び積算根拠資料!$B:$O,8,FALSE)</f>
        <v>0</v>
      </c>
      <c r="N75" s="86">
        <f>VLOOKUP(T75,様式第10号事業費及び積算根拠資料!$B:$O,9,FALSE)</f>
        <v>0</v>
      </c>
      <c r="O75" s="121">
        <f>VLOOKUP(T75,様式第10号事業費及び積算根拠資料!$B:$O,10,FALSE)</f>
        <v>0</v>
      </c>
      <c r="P75" s="3">
        <f t="shared" si="6"/>
        <v>10530</v>
      </c>
      <c r="Q75" s="3">
        <f t="shared" si="7"/>
        <v>0</v>
      </c>
      <c r="R75" s="3">
        <f t="shared" si="8"/>
        <v>10530</v>
      </c>
      <c r="S75" s="134"/>
      <c r="T75" s="108">
        <v>9</v>
      </c>
      <c r="U75" s="106" t="s">
        <v>570</v>
      </c>
      <c r="V75" s="106" t="s">
        <v>564</v>
      </c>
    </row>
    <row r="76" spans="2:22">
      <c r="B76" s="1" t="s">
        <v>296</v>
      </c>
      <c r="C76" s="106" t="s">
        <v>254</v>
      </c>
      <c r="D76" s="1" t="s">
        <v>511</v>
      </c>
      <c r="E76" s="92">
        <v>1</v>
      </c>
      <c r="F76" s="92" t="s">
        <v>512</v>
      </c>
      <c r="G76" s="1"/>
      <c r="H76" s="92">
        <v>36</v>
      </c>
      <c r="I76" s="108">
        <v>1</v>
      </c>
      <c r="J76" s="140">
        <f t="shared" si="5"/>
        <v>144</v>
      </c>
      <c r="K76" s="92">
        <v>4</v>
      </c>
      <c r="L76" s="86">
        <f>VLOOKUP(T76,様式第10号事業費及び積算根拠資料!$B:$O,7,FALSE)</f>
        <v>0</v>
      </c>
      <c r="M76" s="86">
        <f>VLOOKUP(T76,様式第10号事業費及び積算根拠資料!$B:$O,8,FALSE)</f>
        <v>0</v>
      </c>
      <c r="N76" s="86">
        <f>VLOOKUP(T76,様式第10号事業費及び積算根拠資料!$B:$O,9,FALSE)</f>
        <v>0</v>
      </c>
      <c r="O76" s="121">
        <f>VLOOKUP(T76,様式第10号事業費及び積算根拠資料!$B:$O,10,FALSE)</f>
        <v>0</v>
      </c>
      <c r="P76" s="3">
        <f t="shared" si="6"/>
        <v>647.99999999999989</v>
      </c>
      <c r="Q76" s="3">
        <f t="shared" si="7"/>
        <v>0</v>
      </c>
      <c r="R76" s="3">
        <f t="shared" si="8"/>
        <v>647.99999999999989</v>
      </c>
      <c r="S76" s="134"/>
      <c r="T76" s="108">
        <v>5</v>
      </c>
      <c r="U76" s="106" t="s">
        <v>566</v>
      </c>
      <c r="V76" s="106" t="s">
        <v>562</v>
      </c>
    </row>
    <row r="77" spans="2:22">
      <c r="B77" s="1" t="s">
        <v>297</v>
      </c>
      <c r="C77" s="106" t="s">
        <v>249</v>
      </c>
      <c r="D77" s="1" t="s">
        <v>511</v>
      </c>
      <c r="E77" s="92">
        <v>2</v>
      </c>
      <c r="F77" s="92" t="s">
        <v>512</v>
      </c>
      <c r="G77" s="1"/>
      <c r="H77" s="92">
        <v>71</v>
      </c>
      <c r="I77" s="108">
        <v>1</v>
      </c>
      <c r="J77" s="140">
        <f t="shared" si="5"/>
        <v>284</v>
      </c>
      <c r="K77" s="92">
        <v>4</v>
      </c>
      <c r="L77" s="86">
        <f>VLOOKUP(T77,様式第10号事業費及び積算根拠資料!$B:$O,7,FALSE)</f>
        <v>0</v>
      </c>
      <c r="M77" s="86">
        <f>VLOOKUP(T77,様式第10号事業費及び積算根拠資料!$B:$O,8,FALSE)</f>
        <v>0</v>
      </c>
      <c r="N77" s="86">
        <f>VLOOKUP(T77,様式第10号事業費及び積算根拠資料!$B:$O,9,FALSE)</f>
        <v>0</v>
      </c>
      <c r="O77" s="121">
        <f>VLOOKUP(T77,様式第10号事業費及び積算根拠資料!$B:$O,10,FALSE)</f>
        <v>0</v>
      </c>
      <c r="P77" s="3">
        <f t="shared" si="6"/>
        <v>1278</v>
      </c>
      <c r="Q77" s="3">
        <f t="shared" si="7"/>
        <v>0</v>
      </c>
      <c r="R77" s="3">
        <f t="shared" si="8"/>
        <v>1278</v>
      </c>
      <c r="S77" s="134"/>
      <c r="T77" s="108">
        <v>6</v>
      </c>
      <c r="U77" s="106" t="s">
        <v>571</v>
      </c>
      <c r="V77" s="106" t="s">
        <v>562</v>
      </c>
    </row>
    <row r="78" spans="2:22">
      <c r="B78" s="1" t="s">
        <v>279</v>
      </c>
      <c r="C78" s="106" t="s">
        <v>235</v>
      </c>
      <c r="D78" s="1" t="s">
        <v>514</v>
      </c>
      <c r="E78" s="92">
        <v>2</v>
      </c>
      <c r="F78" s="92" t="s">
        <v>515</v>
      </c>
      <c r="G78" s="1" t="s">
        <v>516</v>
      </c>
      <c r="H78" s="92">
        <v>49</v>
      </c>
      <c r="I78" s="108">
        <v>1</v>
      </c>
      <c r="J78" s="140">
        <f t="shared" si="5"/>
        <v>49</v>
      </c>
      <c r="K78" s="92">
        <v>1</v>
      </c>
      <c r="L78" s="86">
        <f>VLOOKUP(T78,様式第10号事業費及び積算根拠資料!$B:$O,7,FALSE)</f>
        <v>0</v>
      </c>
      <c r="M78" s="86">
        <f>VLOOKUP(T78,様式第10号事業費及び積算根拠資料!$B:$O,8,FALSE)</f>
        <v>0</v>
      </c>
      <c r="N78" s="86">
        <f>VLOOKUP(T78,様式第10号事業費及び積算根拠資料!$B:$O,9,FALSE)</f>
        <v>0</v>
      </c>
      <c r="O78" s="121">
        <f>VLOOKUP(T78,様式第10号事業費及び積算根拠資料!$B:$O,10,FALSE)</f>
        <v>0</v>
      </c>
      <c r="P78" s="3">
        <f t="shared" si="6"/>
        <v>220.50000000000003</v>
      </c>
      <c r="Q78" s="3">
        <f t="shared" si="7"/>
        <v>0</v>
      </c>
      <c r="R78" s="3">
        <f t="shared" si="8"/>
        <v>220.50000000000003</v>
      </c>
      <c r="S78" s="134"/>
      <c r="T78" s="108">
        <v>37</v>
      </c>
      <c r="U78" s="106" t="s">
        <v>563</v>
      </c>
      <c r="V78" s="106" t="s">
        <v>564</v>
      </c>
    </row>
    <row r="79" spans="2:22">
      <c r="B79" s="1"/>
      <c r="C79" s="106" t="s">
        <v>280</v>
      </c>
      <c r="D79" s="1" t="s">
        <v>542</v>
      </c>
      <c r="E79" s="92">
        <v>1</v>
      </c>
      <c r="F79" s="92" t="s">
        <v>515</v>
      </c>
      <c r="G79" s="1" t="s">
        <v>543</v>
      </c>
      <c r="H79" s="92">
        <v>11</v>
      </c>
      <c r="I79" s="108">
        <v>1</v>
      </c>
      <c r="J79" s="140">
        <f t="shared" si="5"/>
        <v>11</v>
      </c>
      <c r="K79" s="92">
        <v>1</v>
      </c>
      <c r="L79" s="86">
        <f>VLOOKUP(T79,様式第10号事業費及び積算根拠資料!$B:$O,7,FALSE)</f>
        <v>0</v>
      </c>
      <c r="M79" s="86">
        <f>VLOOKUP(T79,様式第10号事業費及び積算根拠資料!$B:$O,8,FALSE)</f>
        <v>0</v>
      </c>
      <c r="N79" s="86">
        <f>VLOOKUP(T79,様式第10号事業費及び積算根拠資料!$B:$O,9,FALSE)</f>
        <v>0</v>
      </c>
      <c r="O79" s="121">
        <f>VLOOKUP(T79,様式第10号事業費及び積算根拠資料!$B:$O,10,FALSE)</f>
        <v>0</v>
      </c>
      <c r="P79" s="3">
        <f t="shared" si="6"/>
        <v>49.499999999999993</v>
      </c>
      <c r="Q79" s="3">
        <f t="shared" si="7"/>
        <v>0</v>
      </c>
      <c r="R79" s="3">
        <f t="shared" si="8"/>
        <v>49.499999999999993</v>
      </c>
      <c r="S79" s="134"/>
      <c r="T79" s="108">
        <v>63</v>
      </c>
      <c r="U79" s="106" t="s">
        <v>581</v>
      </c>
      <c r="V79" s="106" t="s">
        <v>564</v>
      </c>
    </row>
    <row r="80" spans="2:22">
      <c r="B80" s="1" t="s">
        <v>298</v>
      </c>
      <c r="C80" s="106" t="s">
        <v>254</v>
      </c>
      <c r="D80" s="1" t="s">
        <v>511</v>
      </c>
      <c r="E80" s="92">
        <v>1</v>
      </c>
      <c r="F80" s="92" t="s">
        <v>512</v>
      </c>
      <c r="G80" s="1"/>
      <c r="H80" s="92">
        <v>36</v>
      </c>
      <c r="I80" s="108">
        <v>1</v>
      </c>
      <c r="J80" s="140">
        <f t="shared" si="5"/>
        <v>108</v>
      </c>
      <c r="K80" s="92">
        <v>3</v>
      </c>
      <c r="L80" s="86">
        <f>VLOOKUP(T80,様式第10号事業費及び積算根拠資料!$B:$O,7,FALSE)</f>
        <v>0</v>
      </c>
      <c r="M80" s="86">
        <f>VLOOKUP(T80,様式第10号事業費及び積算根拠資料!$B:$O,8,FALSE)</f>
        <v>0</v>
      </c>
      <c r="N80" s="86">
        <f>VLOOKUP(T80,様式第10号事業費及び積算根拠資料!$B:$O,9,FALSE)</f>
        <v>0</v>
      </c>
      <c r="O80" s="121">
        <f>VLOOKUP(T80,様式第10号事業費及び積算根拠資料!$B:$O,10,FALSE)</f>
        <v>0</v>
      </c>
      <c r="P80" s="3">
        <f t="shared" si="6"/>
        <v>485.99999999999994</v>
      </c>
      <c r="Q80" s="3">
        <f t="shared" si="7"/>
        <v>0</v>
      </c>
      <c r="R80" s="3">
        <f t="shared" si="8"/>
        <v>485.99999999999994</v>
      </c>
      <c r="S80" s="134"/>
      <c r="T80" s="108">
        <v>5</v>
      </c>
      <c r="U80" s="106" t="s">
        <v>566</v>
      </c>
      <c r="V80" s="106" t="s">
        <v>562</v>
      </c>
    </row>
    <row r="81" spans="2:22">
      <c r="B81" s="1" t="s">
        <v>299</v>
      </c>
      <c r="C81" s="106" t="s">
        <v>300</v>
      </c>
      <c r="D81" s="1" t="s">
        <v>549</v>
      </c>
      <c r="E81" s="92">
        <v>1</v>
      </c>
      <c r="F81" s="92" t="s">
        <v>512</v>
      </c>
      <c r="G81" s="1" t="s">
        <v>540</v>
      </c>
      <c r="H81" s="92">
        <v>52</v>
      </c>
      <c r="I81" s="108">
        <v>8</v>
      </c>
      <c r="J81" s="140">
        <f t="shared" si="5"/>
        <v>1664</v>
      </c>
      <c r="K81" s="92">
        <v>4</v>
      </c>
      <c r="L81" s="86">
        <f>VLOOKUP(T81,様式第10号事業費及び積算根拠資料!$B:$O,7,FALSE)</f>
        <v>0</v>
      </c>
      <c r="M81" s="86">
        <f>VLOOKUP(T81,様式第10号事業費及び積算根拠資料!$B:$O,8,FALSE)</f>
        <v>0</v>
      </c>
      <c r="N81" s="86">
        <f>VLOOKUP(T81,様式第10号事業費及び積算根拠資料!$B:$O,9,FALSE)</f>
        <v>0</v>
      </c>
      <c r="O81" s="121">
        <f>VLOOKUP(T81,様式第10号事業費及び積算根拠資料!$B:$O,10,FALSE)</f>
        <v>0</v>
      </c>
      <c r="P81" s="3">
        <f t="shared" si="6"/>
        <v>7488</v>
      </c>
      <c r="Q81" s="3">
        <f t="shared" si="7"/>
        <v>0</v>
      </c>
      <c r="R81" s="3">
        <f t="shared" si="8"/>
        <v>7488</v>
      </c>
      <c r="S81" s="134"/>
      <c r="T81" s="108">
        <v>59</v>
      </c>
      <c r="U81" s="106" t="s">
        <v>583</v>
      </c>
      <c r="V81" s="106" t="s">
        <v>562</v>
      </c>
    </row>
    <row r="82" spans="2:22">
      <c r="B82" s="1"/>
      <c r="C82" s="106" t="s">
        <v>301</v>
      </c>
      <c r="D82" s="1" t="s">
        <v>550</v>
      </c>
      <c r="E82" s="92">
        <v>1</v>
      </c>
      <c r="F82" s="92" t="s">
        <v>515</v>
      </c>
      <c r="G82" s="1" t="s">
        <v>551</v>
      </c>
      <c r="H82" s="92">
        <v>120</v>
      </c>
      <c r="I82" s="108">
        <v>8</v>
      </c>
      <c r="J82" s="140">
        <f t="shared" si="5"/>
        <v>1920</v>
      </c>
      <c r="K82" s="92">
        <v>2</v>
      </c>
      <c r="L82" s="86">
        <f>VLOOKUP(T82,様式第10号事業費及び積算根拠資料!$B:$O,7,FALSE)</f>
        <v>0</v>
      </c>
      <c r="M82" s="86">
        <f>VLOOKUP(T82,様式第10号事業費及び積算根拠資料!$B:$O,8,FALSE)</f>
        <v>0</v>
      </c>
      <c r="N82" s="86">
        <f>VLOOKUP(T82,様式第10号事業費及び積算根拠資料!$B:$O,9,FALSE)</f>
        <v>0</v>
      </c>
      <c r="O82" s="121">
        <f>VLOOKUP(T82,様式第10号事業費及び積算根拠資料!$B:$O,10,FALSE)</f>
        <v>0</v>
      </c>
      <c r="P82" s="3">
        <f t="shared" si="6"/>
        <v>8640</v>
      </c>
      <c r="Q82" s="3">
        <f t="shared" si="7"/>
        <v>0</v>
      </c>
      <c r="R82" s="3">
        <f t="shared" si="8"/>
        <v>8640</v>
      </c>
      <c r="S82" s="134"/>
      <c r="T82" s="108">
        <v>54</v>
      </c>
      <c r="U82" s="106" t="s">
        <v>584</v>
      </c>
      <c r="V82" s="106" t="s">
        <v>564</v>
      </c>
    </row>
    <row r="83" spans="2:22">
      <c r="B83" s="1"/>
      <c r="C83" s="106" t="s">
        <v>302</v>
      </c>
      <c r="D83" s="1" t="s">
        <v>518</v>
      </c>
      <c r="E83" s="92">
        <v>1</v>
      </c>
      <c r="F83" s="92" t="s">
        <v>552</v>
      </c>
      <c r="G83" s="1" t="s">
        <v>553</v>
      </c>
      <c r="H83" s="92">
        <v>18</v>
      </c>
      <c r="I83" s="108">
        <v>8</v>
      </c>
      <c r="J83" s="140">
        <f t="shared" si="5"/>
        <v>144</v>
      </c>
      <c r="K83" s="92">
        <v>1</v>
      </c>
      <c r="L83" s="86">
        <f>VLOOKUP(T83,様式第10号事業費及び積算根拠資料!$B:$O,7,FALSE)</f>
        <v>0</v>
      </c>
      <c r="M83" s="86">
        <f>VLOOKUP(T83,様式第10号事業費及び積算根拠資料!$B:$O,8,FALSE)</f>
        <v>0</v>
      </c>
      <c r="N83" s="86">
        <f>VLOOKUP(T83,様式第10号事業費及び積算根拠資料!$B:$O,9,FALSE)</f>
        <v>0</v>
      </c>
      <c r="O83" s="121">
        <f>VLOOKUP(T83,様式第10号事業費及び積算根拠資料!$B:$O,10,FALSE)</f>
        <v>0</v>
      </c>
      <c r="P83" s="3">
        <f t="shared" si="6"/>
        <v>647.99999999999989</v>
      </c>
      <c r="Q83" s="3">
        <f t="shared" si="7"/>
        <v>0</v>
      </c>
      <c r="R83" s="3">
        <f t="shared" si="8"/>
        <v>647.99999999999989</v>
      </c>
      <c r="S83" s="134"/>
      <c r="T83" s="108">
        <v>73</v>
      </c>
      <c r="U83" s="106" t="s">
        <v>585</v>
      </c>
      <c r="V83" s="106" t="s">
        <v>564</v>
      </c>
    </row>
    <row r="84" spans="2:22">
      <c r="B84" s="1" t="s">
        <v>156</v>
      </c>
      <c r="C84" s="106" t="s">
        <v>303</v>
      </c>
      <c r="D84" s="1" t="s">
        <v>511</v>
      </c>
      <c r="E84" s="92">
        <v>1</v>
      </c>
      <c r="F84" s="92" t="s">
        <v>512</v>
      </c>
      <c r="G84" s="1" t="s">
        <v>540</v>
      </c>
      <c r="H84" s="92">
        <v>36</v>
      </c>
      <c r="I84" s="108">
        <v>5</v>
      </c>
      <c r="J84" s="140">
        <f t="shared" si="5"/>
        <v>2340</v>
      </c>
      <c r="K84" s="92">
        <v>13</v>
      </c>
      <c r="L84" s="86">
        <f>VLOOKUP(T84,様式第10号事業費及び積算根拠資料!$B:$O,7,FALSE)</f>
        <v>0</v>
      </c>
      <c r="M84" s="86">
        <f>VLOOKUP(T84,様式第10号事業費及び積算根拠資料!$B:$O,8,FALSE)</f>
        <v>0</v>
      </c>
      <c r="N84" s="86">
        <f>VLOOKUP(T84,様式第10号事業費及び積算根拠資料!$B:$O,9,FALSE)</f>
        <v>0</v>
      </c>
      <c r="O84" s="121">
        <f>VLOOKUP(T84,様式第10号事業費及び積算根拠資料!$B:$O,10,FALSE)</f>
        <v>0</v>
      </c>
      <c r="P84" s="3">
        <f t="shared" si="6"/>
        <v>10530</v>
      </c>
      <c r="Q84" s="3">
        <f t="shared" si="7"/>
        <v>0</v>
      </c>
      <c r="R84" s="3">
        <f t="shared" si="8"/>
        <v>10530</v>
      </c>
      <c r="S84" s="134"/>
      <c r="T84" s="108">
        <v>17</v>
      </c>
      <c r="U84" s="106" t="s">
        <v>580</v>
      </c>
      <c r="V84" s="106" t="s">
        <v>562</v>
      </c>
    </row>
    <row r="85" spans="2:22">
      <c r="B85" s="1" t="s">
        <v>304</v>
      </c>
      <c r="C85" s="106" t="s">
        <v>254</v>
      </c>
      <c r="D85" s="1" t="s">
        <v>511</v>
      </c>
      <c r="E85" s="92">
        <v>1</v>
      </c>
      <c r="F85" s="92" t="s">
        <v>512</v>
      </c>
      <c r="G85" s="1"/>
      <c r="H85" s="92">
        <v>36</v>
      </c>
      <c r="I85" s="108">
        <v>1</v>
      </c>
      <c r="J85" s="140">
        <f t="shared" si="5"/>
        <v>72</v>
      </c>
      <c r="K85" s="92">
        <v>2</v>
      </c>
      <c r="L85" s="86">
        <f>VLOOKUP(T85,様式第10号事業費及び積算根拠資料!$B:$O,7,FALSE)</f>
        <v>0</v>
      </c>
      <c r="M85" s="86">
        <f>VLOOKUP(T85,様式第10号事業費及び積算根拠資料!$B:$O,8,FALSE)</f>
        <v>0</v>
      </c>
      <c r="N85" s="86">
        <f>VLOOKUP(T85,様式第10号事業費及び積算根拠資料!$B:$O,9,FALSE)</f>
        <v>0</v>
      </c>
      <c r="O85" s="121">
        <f>VLOOKUP(T85,様式第10号事業費及び積算根拠資料!$B:$O,10,FALSE)</f>
        <v>0</v>
      </c>
      <c r="P85" s="3">
        <f t="shared" si="6"/>
        <v>323.99999999999994</v>
      </c>
      <c r="Q85" s="3">
        <f t="shared" si="7"/>
        <v>0</v>
      </c>
      <c r="R85" s="3">
        <f t="shared" si="8"/>
        <v>323.99999999999994</v>
      </c>
      <c r="S85" s="134"/>
      <c r="T85" s="108">
        <v>5</v>
      </c>
      <c r="U85" s="106" t="s">
        <v>566</v>
      </c>
      <c r="V85" s="106" t="s">
        <v>562</v>
      </c>
    </row>
    <row r="86" spans="2:22">
      <c r="B86" s="1"/>
      <c r="C86" s="106" t="s">
        <v>294</v>
      </c>
      <c r="D86" s="1" t="s">
        <v>511</v>
      </c>
      <c r="E86" s="92">
        <v>1</v>
      </c>
      <c r="F86" s="92" t="s">
        <v>512</v>
      </c>
      <c r="G86" s="1" t="s">
        <v>548</v>
      </c>
      <c r="H86" s="92">
        <v>36</v>
      </c>
      <c r="I86" s="108">
        <v>1</v>
      </c>
      <c r="J86" s="140">
        <f t="shared" si="5"/>
        <v>72</v>
      </c>
      <c r="K86" s="92">
        <v>2</v>
      </c>
      <c r="L86" s="86">
        <f>VLOOKUP(T86,様式第10号事業費及び積算根拠資料!$B:$O,7,FALSE)</f>
        <v>0</v>
      </c>
      <c r="M86" s="86">
        <f>VLOOKUP(T86,様式第10号事業費及び積算根拠資料!$B:$O,8,FALSE)</f>
        <v>0</v>
      </c>
      <c r="N86" s="86">
        <f>VLOOKUP(T86,様式第10号事業費及び積算根拠資料!$B:$O,9,FALSE)</f>
        <v>0</v>
      </c>
      <c r="O86" s="121">
        <f>VLOOKUP(T86,様式第10号事業費及び積算根拠資料!$B:$O,10,FALSE)</f>
        <v>0</v>
      </c>
      <c r="P86" s="3">
        <f t="shared" si="6"/>
        <v>323.99999999999994</v>
      </c>
      <c r="Q86" s="3">
        <f t="shared" si="7"/>
        <v>0</v>
      </c>
      <c r="R86" s="3">
        <f t="shared" si="8"/>
        <v>323.99999999999994</v>
      </c>
      <c r="S86" s="134"/>
      <c r="T86" s="108">
        <v>5</v>
      </c>
      <c r="U86" s="106" t="s">
        <v>566</v>
      </c>
      <c r="V86" s="106" t="s">
        <v>562</v>
      </c>
    </row>
    <row r="87" spans="2:22">
      <c r="B87" s="1" t="s">
        <v>305</v>
      </c>
      <c r="C87" s="106" t="s">
        <v>300</v>
      </c>
      <c r="D87" s="1" t="s">
        <v>549</v>
      </c>
      <c r="E87" s="92">
        <v>1</v>
      </c>
      <c r="F87" s="92" t="s">
        <v>512</v>
      </c>
      <c r="G87" s="1" t="s">
        <v>540</v>
      </c>
      <c r="H87" s="92">
        <v>52</v>
      </c>
      <c r="I87" s="108">
        <v>1</v>
      </c>
      <c r="J87" s="140">
        <f t="shared" si="5"/>
        <v>416</v>
      </c>
      <c r="K87" s="92">
        <v>8</v>
      </c>
      <c r="L87" s="86">
        <f>VLOOKUP(T87,様式第10号事業費及び積算根拠資料!$B:$O,7,FALSE)</f>
        <v>0</v>
      </c>
      <c r="M87" s="86">
        <f>VLOOKUP(T87,様式第10号事業費及び積算根拠資料!$B:$O,8,FALSE)</f>
        <v>0</v>
      </c>
      <c r="N87" s="86">
        <f>VLOOKUP(T87,様式第10号事業費及び積算根拠資料!$B:$O,9,FALSE)</f>
        <v>0</v>
      </c>
      <c r="O87" s="121">
        <f>VLOOKUP(T87,様式第10号事業費及び積算根拠資料!$B:$O,10,FALSE)</f>
        <v>0</v>
      </c>
      <c r="P87" s="3">
        <f t="shared" si="6"/>
        <v>1872</v>
      </c>
      <c r="Q87" s="3">
        <f t="shared" si="7"/>
        <v>0</v>
      </c>
      <c r="R87" s="3">
        <f t="shared" si="8"/>
        <v>1872</v>
      </c>
      <c r="S87" s="134"/>
      <c r="T87" s="108">
        <v>59</v>
      </c>
      <c r="U87" s="106" t="s">
        <v>583</v>
      </c>
      <c r="V87" s="106" t="s">
        <v>562</v>
      </c>
    </row>
    <row r="88" spans="2:22">
      <c r="B88" s="1" t="s">
        <v>306</v>
      </c>
      <c r="C88" s="106" t="s">
        <v>288</v>
      </c>
      <c r="D88" s="1" t="s">
        <v>511</v>
      </c>
      <c r="E88" s="92">
        <v>1</v>
      </c>
      <c r="F88" s="92" t="s">
        <v>515</v>
      </c>
      <c r="G88" s="1" t="s">
        <v>535</v>
      </c>
      <c r="H88" s="92">
        <v>36</v>
      </c>
      <c r="I88" s="108">
        <v>5</v>
      </c>
      <c r="J88" s="140">
        <f t="shared" si="5"/>
        <v>1980</v>
      </c>
      <c r="K88" s="92">
        <v>11</v>
      </c>
      <c r="L88" s="86">
        <f>VLOOKUP(T88,様式第10号事業費及び積算根拠資料!$B:$O,7,FALSE)</f>
        <v>0</v>
      </c>
      <c r="M88" s="86">
        <f>VLOOKUP(T88,様式第10号事業費及び積算根拠資料!$B:$O,8,FALSE)</f>
        <v>0</v>
      </c>
      <c r="N88" s="86">
        <f>VLOOKUP(T88,様式第10号事業費及び積算根拠資料!$B:$O,9,FALSE)</f>
        <v>0</v>
      </c>
      <c r="O88" s="121">
        <f>VLOOKUP(T88,様式第10号事業費及び積算根拠資料!$B:$O,10,FALSE)</f>
        <v>0</v>
      </c>
      <c r="P88" s="3">
        <f t="shared" si="6"/>
        <v>8910</v>
      </c>
      <c r="Q88" s="3">
        <f t="shared" si="7"/>
        <v>0</v>
      </c>
      <c r="R88" s="3">
        <f t="shared" si="8"/>
        <v>8910</v>
      </c>
      <c r="S88" s="134"/>
      <c r="T88" s="108">
        <v>9</v>
      </c>
      <c r="U88" s="106" t="s">
        <v>570</v>
      </c>
      <c r="V88" s="106" t="s">
        <v>564</v>
      </c>
    </row>
    <row r="89" spans="2:22">
      <c r="B89" s="1"/>
      <c r="C89" s="106" t="s">
        <v>307</v>
      </c>
      <c r="D89" s="1" t="s">
        <v>523</v>
      </c>
      <c r="E89" s="92">
        <v>1</v>
      </c>
      <c r="F89" s="92" t="s">
        <v>515</v>
      </c>
      <c r="G89" s="1" t="s">
        <v>535</v>
      </c>
      <c r="H89" s="92">
        <v>22</v>
      </c>
      <c r="I89" s="108">
        <v>5</v>
      </c>
      <c r="J89" s="140">
        <f t="shared" si="5"/>
        <v>110</v>
      </c>
      <c r="K89" s="92">
        <v>1</v>
      </c>
      <c r="L89" s="86">
        <f>VLOOKUP(T89,様式第10号事業費及び積算根拠資料!$B:$O,7,FALSE)</f>
        <v>0</v>
      </c>
      <c r="M89" s="86">
        <f>VLOOKUP(T89,様式第10号事業費及び積算根拠資料!$B:$O,8,FALSE)</f>
        <v>0</v>
      </c>
      <c r="N89" s="86">
        <f>VLOOKUP(T89,様式第10号事業費及び積算根拠資料!$B:$O,9,FALSE)</f>
        <v>0</v>
      </c>
      <c r="O89" s="121">
        <f>VLOOKUP(T89,様式第10号事業費及び積算根拠資料!$B:$O,10,FALSE)</f>
        <v>0</v>
      </c>
      <c r="P89" s="3">
        <f t="shared" si="6"/>
        <v>494.99999999999994</v>
      </c>
      <c r="Q89" s="3">
        <f t="shared" si="7"/>
        <v>0</v>
      </c>
      <c r="R89" s="3">
        <f t="shared" si="8"/>
        <v>494.99999999999994</v>
      </c>
      <c r="S89" s="134"/>
      <c r="T89" s="108">
        <v>8</v>
      </c>
      <c r="U89" s="106" t="s">
        <v>576</v>
      </c>
      <c r="V89" s="106" t="s">
        <v>564</v>
      </c>
    </row>
    <row r="90" spans="2:22">
      <c r="B90" s="1" t="s">
        <v>177</v>
      </c>
      <c r="C90" s="106" t="s">
        <v>308</v>
      </c>
      <c r="D90" s="1" t="s">
        <v>511</v>
      </c>
      <c r="E90" s="92">
        <v>1</v>
      </c>
      <c r="F90" s="92" t="s">
        <v>515</v>
      </c>
      <c r="G90" s="1" t="s">
        <v>554</v>
      </c>
      <c r="H90" s="92">
        <v>36</v>
      </c>
      <c r="I90" s="108">
        <v>1</v>
      </c>
      <c r="J90" s="140">
        <f t="shared" si="5"/>
        <v>36</v>
      </c>
      <c r="K90" s="92">
        <v>1</v>
      </c>
      <c r="L90" s="86">
        <f>VLOOKUP(T90,様式第10号事業費及び積算根拠資料!$B:$O,7,FALSE)</f>
        <v>0</v>
      </c>
      <c r="M90" s="86">
        <f>VLOOKUP(T90,様式第10号事業費及び積算根拠資料!$B:$O,8,FALSE)</f>
        <v>0</v>
      </c>
      <c r="N90" s="86">
        <f>VLOOKUP(T90,様式第10号事業費及び積算根拠資料!$B:$O,9,FALSE)</f>
        <v>0</v>
      </c>
      <c r="O90" s="121">
        <f>VLOOKUP(T90,様式第10号事業費及び積算根拠資料!$B:$O,10,FALSE)</f>
        <v>0</v>
      </c>
      <c r="P90" s="3">
        <f t="shared" si="6"/>
        <v>161.99999999999997</v>
      </c>
      <c r="Q90" s="3">
        <f t="shared" si="7"/>
        <v>0</v>
      </c>
      <c r="R90" s="3">
        <f t="shared" si="8"/>
        <v>161.99999999999997</v>
      </c>
      <c r="S90" s="134"/>
      <c r="T90" s="108">
        <v>21</v>
      </c>
      <c r="U90" s="106" t="s">
        <v>580</v>
      </c>
      <c r="V90" s="106" t="s">
        <v>564</v>
      </c>
    </row>
    <row r="91" spans="2:22">
      <c r="B91" s="1"/>
      <c r="C91" s="106" t="s">
        <v>309</v>
      </c>
      <c r="D91" s="1" t="s">
        <v>511</v>
      </c>
      <c r="E91" s="92">
        <v>1</v>
      </c>
      <c r="F91" s="92" t="s">
        <v>512</v>
      </c>
      <c r="G91" s="1" t="s">
        <v>534</v>
      </c>
      <c r="H91" s="92">
        <v>36</v>
      </c>
      <c r="I91" s="108">
        <v>1</v>
      </c>
      <c r="J91" s="140">
        <f t="shared" si="5"/>
        <v>36</v>
      </c>
      <c r="K91" s="92">
        <v>1</v>
      </c>
      <c r="L91" s="86">
        <f>VLOOKUP(T91,様式第10号事業費及び積算根拠資料!$B:$O,7,FALSE)</f>
        <v>0</v>
      </c>
      <c r="M91" s="86">
        <f>VLOOKUP(T91,様式第10号事業費及び積算根拠資料!$B:$O,8,FALSE)</f>
        <v>0</v>
      </c>
      <c r="N91" s="86">
        <f>VLOOKUP(T91,様式第10号事業費及び積算根拠資料!$B:$O,9,FALSE)</f>
        <v>0</v>
      </c>
      <c r="O91" s="121">
        <f>VLOOKUP(T91,様式第10号事業費及び積算根拠資料!$B:$O,10,FALSE)</f>
        <v>0</v>
      </c>
      <c r="P91" s="3">
        <f t="shared" si="6"/>
        <v>161.99999999999997</v>
      </c>
      <c r="Q91" s="3">
        <f t="shared" si="7"/>
        <v>0</v>
      </c>
      <c r="R91" s="3">
        <f t="shared" si="8"/>
        <v>161.99999999999997</v>
      </c>
      <c r="S91" s="134"/>
      <c r="T91" s="108">
        <v>61</v>
      </c>
      <c r="U91" s="106" t="s">
        <v>586</v>
      </c>
      <c r="V91" s="106" t="s">
        <v>562</v>
      </c>
    </row>
    <row r="92" spans="2:22">
      <c r="B92" s="1"/>
      <c r="C92" s="106" t="s">
        <v>310</v>
      </c>
      <c r="D92" s="1" t="s">
        <v>555</v>
      </c>
      <c r="E92" s="92">
        <v>1</v>
      </c>
      <c r="F92" s="92" t="s">
        <v>515</v>
      </c>
      <c r="G92" s="1" t="s">
        <v>538</v>
      </c>
      <c r="H92" s="92">
        <v>19</v>
      </c>
      <c r="I92" s="108">
        <v>1</v>
      </c>
      <c r="J92" s="140">
        <f t="shared" si="5"/>
        <v>57</v>
      </c>
      <c r="K92" s="92">
        <v>3</v>
      </c>
      <c r="L92" s="86">
        <f>VLOOKUP(T92,様式第10号事業費及び積算根拠資料!$B:$O,7,FALSE)</f>
        <v>0</v>
      </c>
      <c r="M92" s="86">
        <f>VLOOKUP(T92,様式第10号事業費及び積算根拠資料!$B:$O,8,FALSE)</f>
        <v>0</v>
      </c>
      <c r="N92" s="86">
        <f>VLOOKUP(T92,様式第10号事業費及び積算根拠資料!$B:$O,9,FALSE)</f>
        <v>0</v>
      </c>
      <c r="O92" s="121">
        <f>VLOOKUP(T92,様式第10号事業費及び積算根拠資料!$B:$O,10,FALSE)</f>
        <v>0</v>
      </c>
      <c r="P92" s="3">
        <f t="shared" si="6"/>
        <v>256.49999999999994</v>
      </c>
      <c r="Q92" s="3">
        <f t="shared" si="7"/>
        <v>0</v>
      </c>
      <c r="R92" s="3">
        <f t="shared" si="8"/>
        <v>256.49999999999994</v>
      </c>
      <c r="S92" s="134"/>
      <c r="T92" s="108">
        <v>46</v>
      </c>
      <c r="U92" s="106" t="s">
        <v>587</v>
      </c>
      <c r="V92" s="106" t="s">
        <v>564</v>
      </c>
    </row>
    <row r="93" spans="2:22">
      <c r="B93" s="1"/>
      <c r="C93" s="106" t="s">
        <v>311</v>
      </c>
      <c r="D93" s="1" t="s">
        <v>518</v>
      </c>
      <c r="E93" s="92">
        <v>1</v>
      </c>
      <c r="F93" s="92" t="s">
        <v>515</v>
      </c>
      <c r="G93" s="1" t="s">
        <v>538</v>
      </c>
      <c r="H93" s="92">
        <v>18</v>
      </c>
      <c r="I93" s="108">
        <v>1</v>
      </c>
      <c r="J93" s="140">
        <f t="shared" si="5"/>
        <v>18</v>
      </c>
      <c r="K93" s="92">
        <v>1</v>
      </c>
      <c r="L93" s="86">
        <f>VLOOKUP(T93,様式第10号事業費及び積算根拠資料!$B:$O,7,FALSE)</f>
        <v>0</v>
      </c>
      <c r="M93" s="86">
        <f>VLOOKUP(T93,様式第10号事業費及び積算根拠資料!$B:$O,8,FALSE)</f>
        <v>0</v>
      </c>
      <c r="N93" s="86">
        <f>VLOOKUP(T93,様式第10号事業費及び積算根拠資料!$B:$O,9,FALSE)</f>
        <v>0</v>
      </c>
      <c r="O93" s="121">
        <f>VLOOKUP(T93,様式第10号事業費及び積算根拠資料!$B:$O,10,FALSE)</f>
        <v>0</v>
      </c>
      <c r="P93" s="3">
        <f t="shared" si="6"/>
        <v>80.999999999999986</v>
      </c>
      <c r="Q93" s="3">
        <f t="shared" si="7"/>
        <v>0</v>
      </c>
      <c r="R93" s="3">
        <f t="shared" si="8"/>
        <v>80.999999999999986</v>
      </c>
      <c r="S93" s="134"/>
      <c r="T93" s="108">
        <v>47</v>
      </c>
      <c r="U93" s="106" t="s">
        <v>569</v>
      </c>
      <c r="V93" s="106" t="s">
        <v>564</v>
      </c>
    </row>
    <row r="94" spans="2:22">
      <c r="B94" s="1"/>
      <c r="C94" s="106" t="s">
        <v>308</v>
      </c>
      <c r="D94" s="1" t="s">
        <v>511</v>
      </c>
      <c r="E94" s="92">
        <v>1</v>
      </c>
      <c r="F94" s="92" t="s">
        <v>515</v>
      </c>
      <c r="G94" s="1" t="s">
        <v>554</v>
      </c>
      <c r="H94" s="92">
        <v>36</v>
      </c>
      <c r="I94" s="108">
        <v>1</v>
      </c>
      <c r="J94" s="140">
        <f t="shared" si="5"/>
        <v>36</v>
      </c>
      <c r="K94" s="92">
        <v>1</v>
      </c>
      <c r="L94" s="86">
        <f>VLOOKUP(T94,様式第10号事業費及び積算根拠資料!$B:$O,7,FALSE)</f>
        <v>0</v>
      </c>
      <c r="M94" s="86">
        <f>VLOOKUP(T94,様式第10号事業費及び積算根拠資料!$B:$O,8,FALSE)</f>
        <v>0</v>
      </c>
      <c r="N94" s="86">
        <f>VLOOKUP(T94,様式第10号事業費及び積算根拠資料!$B:$O,9,FALSE)</f>
        <v>0</v>
      </c>
      <c r="O94" s="121">
        <f>VLOOKUP(T94,様式第10号事業費及び積算根拠資料!$B:$O,10,FALSE)</f>
        <v>0</v>
      </c>
      <c r="P94" s="3">
        <f t="shared" si="6"/>
        <v>161.99999999999997</v>
      </c>
      <c r="Q94" s="3">
        <f t="shared" si="7"/>
        <v>0</v>
      </c>
      <c r="R94" s="3">
        <f t="shared" si="8"/>
        <v>161.99999999999997</v>
      </c>
      <c r="S94" s="134"/>
      <c r="T94" s="108">
        <v>21</v>
      </c>
      <c r="U94" s="106" t="s">
        <v>580</v>
      </c>
      <c r="V94" s="106" t="s">
        <v>564</v>
      </c>
    </row>
    <row r="95" spans="2:22">
      <c r="B95" s="1"/>
      <c r="C95" s="106" t="s">
        <v>309</v>
      </c>
      <c r="D95" s="1" t="s">
        <v>511</v>
      </c>
      <c r="E95" s="92">
        <v>1</v>
      </c>
      <c r="F95" s="92" t="s">
        <v>512</v>
      </c>
      <c r="G95" s="1" t="s">
        <v>534</v>
      </c>
      <c r="H95" s="92">
        <v>36</v>
      </c>
      <c r="I95" s="108">
        <v>1</v>
      </c>
      <c r="J95" s="140">
        <f t="shared" si="5"/>
        <v>36</v>
      </c>
      <c r="K95" s="92">
        <v>1</v>
      </c>
      <c r="L95" s="86">
        <f>VLOOKUP(T95,様式第10号事業費及び積算根拠資料!$B:$O,7,FALSE)</f>
        <v>0</v>
      </c>
      <c r="M95" s="86">
        <f>VLOOKUP(T95,様式第10号事業費及び積算根拠資料!$B:$O,8,FALSE)</f>
        <v>0</v>
      </c>
      <c r="N95" s="86">
        <f>VLOOKUP(T95,様式第10号事業費及び積算根拠資料!$B:$O,9,FALSE)</f>
        <v>0</v>
      </c>
      <c r="O95" s="121">
        <f>VLOOKUP(T95,様式第10号事業費及び積算根拠資料!$B:$O,10,FALSE)</f>
        <v>0</v>
      </c>
      <c r="P95" s="3">
        <f t="shared" si="6"/>
        <v>161.99999999999997</v>
      </c>
      <c r="Q95" s="3">
        <f t="shared" si="7"/>
        <v>0</v>
      </c>
      <c r="R95" s="3">
        <f t="shared" si="8"/>
        <v>161.99999999999997</v>
      </c>
      <c r="S95" s="134"/>
      <c r="T95" s="108">
        <v>61</v>
      </c>
      <c r="U95" s="106" t="s">
        <v>586</v>
      </c>
      <c r="V95" s="106" t="s">
        <v>562</v>
      </c>
    </row>
    <row r="96" spans="2:22">
      <c r="B96" s="1"/>
      <c r="C96" s="106" t="s">
        <v>310</v>
      </c>
      <c r="D96" s="1" t="s">
        <v>555</v>
      </c>
      <c r="E96" s="92">
        <v>1</v>
      </c>
      <c r="F96" s="92" t="s">
        <v>515</v>
      </c>
      <c r="G96" s="1" t="s">
        <v>538</v>
      </c>
      <c r="H96" s="92">
        <v>19</v>
      </c>
      <c r="I96" s="108">
        <v>1</v>
      </c>
      <c r="J96" s="140">
        <f t="shared" si="5"/>
        <v>38</v>
      </c>
      <c r="K96" s="92">
        <v>2</v>
      </c>
      <c r="L96" s="86">
        <f>VLOOKUP(T96,様式第10号事業費及び積算根拠資料!$B:$O,7,FALSE)</f>
        <v>0</v>
      </c>
      <c r="M96" s="86">
        <f>VLOOKUP(T96,様式第10号事業費及び積算根拠資料!$B:$O,8,FALSE)</f>
        <v>0</v>
      </c>
      <c r="N96" s="86">
        <f>VLOOKUP(T96,様式第10号事業費及び積算根拠資料!$B:$O,9,FALSE)</f>
        <v>0</v>
      </c>
      <c r="O96" s="121">
        <f>VLOOKUP(T96,様式第10号事業費及び積算根拠資料!$B:$O,10,FALSE)</f>
        <v>0</v>
      </c>
      <c r="P96" s="3">
        <f t="shared" si="6"/>
        <v>171</v>
      </c>
      <c r="Q96" s="3">
        <f t="shared" si="7"/>
        <v>0</v>
      </c>
      <c r="R96" s="3">
        <f t="shared" si="8"/>
        <v>171</v>
      </c>
      <c r="S96" s="134"/>
      <c r="T96" s="108">
        <v>46</v>
      </c>
      <c r="U96" s="106" t="s">
        <v>587</v>
      </c>
      <c r="V96" s="106" t="s">
        <v>564</v>
      </c>
    </row>
    <row r="97" spans="2:22">
      <c r="B97" s="1"/>
      <c r="C97" s="106" t="s">
        <v>311</v>
      </c>
      <c r="D97" s="1" t="s">
        <v>518</v>
      </c>
      <c r="E97" s="92">
        <v>1</v>
      </c>
      <c r="F97" s="92" t="s">
        <v>515</v>
      </c>
      <c r="G97" s="1" t="s">
        <v>538</v>
      </c>
      <c r="H97" s="92">
        <v>18</v>
      </c>
      <c r="I97" s="108">
        <v>1</v>
      </c>
      <c r="J97" s="140">
        <f t="shared" si="5"/>
        <v>18</v>
      </c>
      <c r="K97" s="92">
        <v>1</v>
      </c>
      <c r="L97" s="86">
        <f>VLOOKUP(T97,様式第10号事業費及び積算根拠資料!$B:$O,7,FALSE)</f>
        <v>0</v>
      </c>
      <c r="M97" s="86">
        <f>VLOOKUP(T97,様式第10号事業費及び積算根拠資料!$B:$O,8,FALSE)</f>
        <v>0</v>
      </c>
      <c r="N97" s="86">
        <f>VLOOKUP(T97,様式第10号事業費及び積算根拠資料!$B:$O,9,FALSE)</f>
        <v>0</v>
      </c>
      <c r="O97" s="121">
        <f>VLOOKUP(T97,様式第10号事業費及び積算根拠資料!$B:$O,10,FALSE)</f>
        <v>0</v>
      </c>
      <c r="P97" s="3">
        <f t="shared" si="6"/>
        <v>80.999999999999986</v>
      </c>
      <c r="Q97" s="3">
        <f t="shared" si="7"/>
        <v>0</v>
      </c>
      <c r="R97" s="3">
        <f t="shared" si="8"/>
        <v>80.999999999999986</v>
      </c>
      <c r="S97" s="134"/>
      <c r="T97" s="108">
        <v>47</v>
      </c>
      <c r="U97" s="106" t="s">
        <v>569</v>
      </c>
      <c r="V97" s="106" t="s">
        <v>564</v>
      </c>
    </row>
    <row r="98" spans="2:22">
      <c r="B98" s="1" t="s">
        <v>312</v>
      </c>
      <c r="C98" s="104" t="s">
        <v>313</v>
      </c>
      <c r="D98" s="1" t="s">
        <v>511</v>
      </c>
      <c r="E98" s="92">
        <v>1</v>
      </c>
      <c r="F98" s="92" t="s">
        <v>512</v>
      </c>
      <c r="G98" s="1"/>
      <c r="H98" s="92">
        <v>36</v>
      </c>
      <c r="I98" s="108">
        <v>2</v>
      </c>
      <c r="J98" s="140">
        <f t="shared" si="5"/>
        <v>144</v>
      </c>
      <c r="K98" s="111">
        <v>2</v>
      </c>
      <c r="L98" s="86">
        <f>VLOOKUP(T98,様式第10号事業費及び積算根拠資料!$B:$O,7,FALSE)</f>
        <v>0</v>
      </c>
      <c r="M98" s="86">
        <f>VLOOKUP(T98,様式第10号事業費及び積算根拠資料!$B:$O,8,FALSE)</f>
        <v>0</v>
      </c>
      <c r="N98" s="86">
        <f>VLOOKUP(T98,様式第10号事業費及び積算根拠資料!$B:$O,9,FALSE)</f>
        <v>0</v>
      </c>
      <c r="O98" s="121">
        <f>VLOOKUP(T98,様式第10号事業費及び積算根拠資料!$B:$O,10,FALSE)</f>
        <v>0</v>
      </c>
      <c r="P98" s="3">
        <f t="shared" si="6"/>
        <v>647.99999999999989</v>
      </c>
      <c r="Q98" s="3">
        <f t="shared" si="7"/>
        <v>0</v>
      </c>
      <c r="R98" s="3">
        <f t="shared" si="8"/>
        <v>647.99999999999989</v>
      </c>
      <c r="S98" s="134"/>
      <c r="T98" s="108">
        <v>5</v>
      </c>
      <c r="U98" s="106" t="s">
        <v>566</v>
      </c>
      <c r="V98" s="106" t="s">
        <v>562</v>
      </c>
    </row>
    <row r="99" spans="2:22">
      <c r="B99" s="1" t="s">
        <v>158</v>
      </c>
      <c r="C99" s="104" t="s">
        <v>313</v>
      </c>
      <c r="D99" s="1" t="s">
        <v>511</v>
      </c>
      <c r="E99" s="92">
        <v>1</v>
      </c>
      <c r="F99" s="92" t="s">
        <v>512</v>
      </c>
      <c r="G99" s="1"/>
      <c r="H99" s="92">
        <v>36</v>
      </c>
      <c r="I99" s="108">
        <v>3</v>
      </c>
      <c r="J99" s="140">
        <f t="shared" si="5"/>
        <v>108</v>
      </c>
      <c r="K99" s="111">
        <v>1</v>
      </c>
      <c r="L99" s="86">
        <f>VLOOKUP(T99,様式第10号事業費及び積算根拠資料!$B:$O,7,FALSE)</f>
        <v>0</v>
      </c>
      <c r="M99" s="86">
        <f>VLOOKUP(T99,様式第10号事業費及び積算根拠資料!$B:$O,8,FALSE)</f>
        <v>0</v>
      </c>
      <c r="N99" s="86">
        <f>VLOOKUP(T99,様式第10号事業費及び積算根拠資料!$B:$O,9,FALSE)</f>
        <v>0</v>
      </c>
      <c r="O99" s="121">
        <f>VLOOKUP(T99,様式第10号事業費及び積算根拠資料!$B:$O,10,FALSE)</f>
        <v>0</v>
      </c>
      <c r="P99" s="3">
        <f t="shared" si="6"/>
        <v>485.99999999999994</v>
      </c>
      <c r="Q99" s="3">
        <f t="shared" si="7"/>
        <v>0</v>
      </c>
      <c r="R99" s="3">
        <f t="shared" si="8"/>
        <v>485.99999999999994</v>
      </c>
      <c r="S99" s="134"/>
      <c r="T99" s="108">
        <v>5</v>
      </c>
      <c r="U99" s="106" t="s">
        <v>566</v>
      </c>
      <c r="V99" s="106" t="s">
        <v>562</v>
      </c>
    </row>
    <row r="100" spans="2:22">
      <c r="B100" s="1" t="s">
        <v>314</v>
      </c>
      <c r="C100" s="104" t="s">
        <v>315</v>
      </c>
      <c r="D100" s="1" t="s">
        <v>524</v>
      </c>
      <c r="E100" s="92">
        <v>1</v>
      </c>
      <c r="F100" s="92" t="s">
        <v>512</v>
      </c>
      <c r="G100" s="1" t="s">
        <v>540</v>
      </c>
      <c r="H100" s="92">
        <v>22</v>
      </c>
      <c r="I100" s="108">
        <v>4</v>
      </c>
      <c r="J100" s="140">
        <f t="shared" si="5"/>
        <v>88</v>
      </c>
      <c r="K100" s="111">
        <v>1</v>
      </c>
      <c r="L100" s="86">
        <f>VLOOKUP(T100,様式第10号事業費及び積算根拠資料!$B:$O,7,FALSE)</f>
        <v>0</v>
      </c>
      <c r="M100" s="86">
        <f>VLOOKUP(T100,様式第10号事業費及び積算根拠資料!$B:$O,8,FALSE)</f>
        <v>0</v>
      </c>
      <c r="N100" s="86">
        <f>VLOOKUP(T100,様式第10号事業費及び積算根拠資料!$B:$O,9,FALSE)</f>
        <v>0</v>
      </c>
      <c r="O100" s="121">
        <f>VLOOKUP(T100,様式第10号事業費及び積算根拠資料!$B:$O,10,FALSE)</f>
        <v>0</v>
      </c>
      <c r="P100" s="3">
        <f t="shared" si="6"/>
        <v>395.99999999999994</v>
      </c>
      <c r="Q100" s="3">
        <f t="shared" si="7"/>
        <v>0</v>
      </c>
      <c r="R100" s="3">
        <f t="shared" si="8"/>
        <v>395.99999999999994</v>
      </c>
      <c r="S100" s="134"/>
      <c r="T100" s="108">
        <v>14</v>
      </c>
      <c r="U100" s="106" t="s">
        <v>588</v>
      </c>
      <c r="V100" s="106" t="s">
        <v>562</v>
      </c>
    </row>
    <row r="101" spans="2:22">
      <c r="B101" s="1" t="s">
        <v>110</v>
      </c>
      <c r="C101" s="104" t="s">
        <v>316</v>
      </c>
      <c r="D101" s="1" t="s">
        <v>556</v>
      </c>
      <c r="E101" s="92">
        <v>1</v>
      </c>
      <c r="F101" s="92" t="s">
        <v>552</v>
      </c>
      <c r="G101" s="1" t="s">
        <v>557</v>
      </c>
      <c r="H101" s="92">
        <v>95</v>
      </c>
      <c r="I101" s="108">
        <v>5</v>
      </c>
      <c r="J101" s="140">
        <f t="shared" si="5"/>
        <v>1900</v>
      </c>
      <c r="K101" s="111">
        <v>4</v>
      </c>
      <c r="L101" s="86">
        <f>VLOOKUP(T101,様式第10号事業費及び積算根拠資料!$B:$O,7,FALSE)</f>
        <v>0</v>
      </c>
      <c r="M101" s="86">
        <f>VLOOKUP(T101,様式第10号事業費及び積算根拠資料!$B:$O,8,FALSE)</f>
        <v>0</v>
      </c>
      <c r="N101" s="86">
        <f>VLOOKUP(T101,様式第10号事業費及び積算根拠資料!$B:$O,9,FALSE)</f>
        <v>0</v>
      </c>
      <c r="O101" s="121">
        <f>VLOOKUP(T101,様式第10号事業費及び積算根拠資料!$B:$O,10,FALSE)</f>
        <v>0</v>
      </c>
      <c r="P101" s="3">
        <f>H101/1000*I101*K101*200*$R$1</f>
        <v>8550</v>
      </c>
      <c r="Q101" s="3">
        <f>O101/1000*I101*K101*200*$R$1</f>
        <v>0</v>
      </c>
      <c r="R101" s="3">
        <f t="shared" si="8"/>
        <v>8550</v>
      </c>
      <c r="S101" s="134"/>
      <c r="T101" s="108">
        <v>70</v>
      </c>
      <c r="U101" s="106" t="s">
        <v>589</v>
      </c>
      <c r="V101" s="106" t="s">
        <v>564</v>
      </c>
    </row>
    <row r="102" spans="2:22">
      <c r="B102" s="128"/>
      <c r="C102" s="104"/>
      <c r="D102" s="79"/>
      <c r="E102" s="111"/>
      <c r="F102" s="111"/>
      <c r="G102" s="79"/>
      <c r="H102" s="111"/>
      <c r="I102" s="114"/>
      <c r="J102" s="115"/>
      <c r="K102" s="111"/>
      <c r="L102" s="80"/>
      <c r="M102" s="80"/>
      <c r="N102" s="80"/>
      <c r="O102" s="80"/>
      <c r="P102" s="80"/>
      <c r="Q102" s="80"/>
      <c r="R102" s="131"/>
      <c r="S102" s="80"/>
      <c r="T102" s="108"/>
      <c r="U102" s="106"/>
      <c r="V102" s="106"/>
    </row>
    <row r="103" spans="2:22">
      <c r="B103" s="129" t="s">
        <v>173</v>
      </c>
      <c r="C103" s="105"/>
      <c r="D103" s="81"/>
      <c r="E103" s="95"/>
      <c r="F103" s="95"/>
      <c r="G103" s="81"/>
      <c r="H103" s="95"/>
      <c r="I103" s="110"/>
      <c r="J103" s="116"/>
      <c r="K103" s="95"/>
      <c r="L103" s="82"/>
      <c r="M103" s="82"/>
      <c r="N103" s="82"/>
      <c r="O103" s="82"/>
      <c r="P103" s="82"/>
      <c r="Q103" s="82"/>
      <c r="R103" s="132"/>
      <c r="S103" s="82"/>
      <c r="T103" s="108"/>
      <c r="U103" s="106"/>
      <c r="V103" s="106"/>
    </row>
    <row r="104" spans="2:22">
      <c r="B104" s="1" t="s">
        <v>317</v>
      </c>
      <c r="C104" s="106" t="s">
        <v>235</v>
      </c>
      <c r="D104" s="1" t="s">
        <v>514</v>
      </c>
      <c r="E104" s="92">
        <v>2</v>
      </c>
      <c r="F104" s="92" t="s">
        <v>515</v>
      </c>
      <c r="G104" s="1" t="s">
        <v>516</v>
      </c>
      <c r="H104" s="92">
        <v>49</v>
      </c>
      <c r="I104" s="108">
        <v>1</v>
      </c>
      <c r="J104" s="140">
        <f t="shared" ref="J104:J139" si="9">H104*K104*I104</f>
        <v>49</v>
      </c>
      <c r="K104" s="92">
        <v>1</v>
      </c>
      <c r="L104" s="86">
        <f>VLOOKUP(T104,様式第10号事業費及び積算根拠資料!$B:$O,7,FALSE)</f>
        <v>0</v>
      </c>
      <c r="M104" s="86">
        <f>VLOOKUP(T104,様式第10号事業費及び積算根拠資料!$B:$O,8,FALSE)</f>
        <v>0</v>
      </c>
      <c r="N104" s="86">
        <f>VLOOKUP(T104,様式第10号事業費及び積算根拠資料!$B:$O,9,FALSE)</f>
        <v>0</v>
      </c>
      <c r="O104" s="121">
        <f>VLOOKUP(T104,様式第10号事業費及び積算根拠資料!$B:$O,10,FALSE)</f>
        <v>0</v>
      </c>
      <c r="P104" s="3">
        <f t="shared" ref="P104:P107" si="10">H104/1000*I104*K104*200*$R$1</f>
        <v>220.50000000000003</v>
      </c>
      <c r="Q104" s="3">
        <f t="shared" ref="Q104:Q107" si="11">O104/1000*I104*K104*200*$R$1</f>
        <v>0</v>
      </c>
      <c r="R104" s="3">
        <f t="shared" ref="R104:R139" si="12">P104-Q104</f>
        <v>220.50000000000003</v>
      </c>
      <c r="S104" s="134"/>
      <c r="T104" s="108">
        <v>37</v>
      </c>
      <c r="U104" s="106" t="s">
        <v>563</v>
      </c>
      <c r="V104" s="106" t="s">
        <v>564</v>
      </c>
    </row>
    <row r="105" spans="2:22">
      <c r="B105" s="1"/>
      <c r="C105" s="106" t="s">
        <v>280</v>
      </c>
      <c r="D105" s="1" t="s">
        <v>542</v>
      </c>
      <c r="E105" s="92">
        <v>1</v>
      </c>
      <c r="F105" s="92" t="s">
        <v>515</v>
      </c>
      <c r="G105" s="1" t="s">
        <v>543</v>
      </c>
      <c r="H105" s="92">
        <v>11</v>
      </c>
      <c r="I105" s="108">
        <v>1</v>
      </c>
      <c r="J105" s="140">
        <f t="shared" si="9"/>
        <v>11</v>
      </c>
      <c r="K105" s="92">
        <v>1</v>
      </c>
      <c r="L105" s="86">
        <f>VLOOKUP(T105,様式第10号事業費及び積算根拠資料!$B:$O,7,FALSE)</f>
        <v>0</v>
      </c>
      <c r="M105" s="86">
        <f>VLOOKUP(T105,様式第10号事業費及び積算根拠資料!$B:$O,8,FALSE)</f>
        <v>0</v>
      </c>
      <c r="N105" s="86">
        <f>VLOOKUP(T105,様式第10号事業費及び積算根拠資料!$B:$O,9,FALSE)</f>
        <v>0</v>
      </c>
      <c r="O105" s="121">
        <f>VLOOKUP(T105,様式第10号事業費及び積算根拠資料!$B:$O,10,FALSE)</f>
        <v>0</v>
      </c>
      <c r="P105" s="3">
        <f t="shared" si="10"/>
        <v>49.499999999999993</v>
      </c>
      <c r="Q105" s="3">
        <f t="shared" si="11"/>
        <v>0</v>
      </c>
      <c r="R105" s="3">
        <f t="shared" si="12"/>
        <v>49.499999999999993</v>
      </c>
      <c r="S105" s="134"/>
      <c r="T105" s="108">
        <v>63</v>
      </c>
      <c r="U105" s="106" t="s">
        <v>581</v>
      </c>
      <c r="V105" s="106" t="s">
        <v>564</v>
      </c>
    </row>
    <row r="106" spans="2:22">
      <c r="B106" s="1" t="s">
        <v>318</v>
      </c>
      <c r="C106" s="106" t="s">
        <v>282</v>
      </c>
      <c r="D106" s="1" t="s">
        <v>511</v>
      </c>
      <c r="E106" s="92">
        <v>1</v>
      </c>
      <c r="F106" s="92" t="s">
        <v>515</v>
      </c>
      <c r="G106" s="1" t="s">
        <v>544</v>
      </c>
      <c r="H106" s="92">
        <v>36</v>
      </c>
      <c r="I106" s="108">
        <v>4</v>
      </c>
      <c r="J106" s="140">
        <f t="shared" si="9"/>
        <v>288</v>
      </c>
      <c r="K106" s="92">
        <v>2</v>
      </c>
      <c r="L106" s="86">
        <f>VLOOKUP(T106,様式第10号事業費及び積算根拠資料!$B:$O,7,FALSE)</f>
        <v>0</v>
      </c>
      <c r="M106" s="86">
        <f>VLOOKUP(T106,様式第10号事業費及び積算根拠資料!$B:$O,8,FALSE)</f>
        <v>0</v>
      </c>
      <c r="N106" s="86">
        <f>VLOOKUP(T106,様式第10号事業費及び積算根拠資料!$B:$O,9,FALSE)</f>
        <v>0</v>
      </c>
      <c r="O106" s="121">
        <f>VLOOKUP(T106,様式第10号事業費及び積算根拠資料!$B:$O,10,FALSE)</f>
        <v>0</v>
      </c>
      <c r="P106" s="3">
        <f t="shared" si="10"/>
        <v>1295.9999999999998</v>
      </c>
      <c r="Q106" s="3">
        <f t="shared" si="11"/>
        <v>0</v>
      </c>
      <c r="R106" s="3">
        <f t="shared" si="12"/>
        <v>1295.9999999999998</v>
      </c>
      <c r="S106" s="134"/>
      <c r="T106" s="108">
        <v>24</v>
      </c>
      <c r="U106" s="106" t="s">
        <v>582</v>
      </c>
      <c r="V106" s="106" t="s">
        <v>564</v>
      </c>
    </row>
    <row r="107" spans="2:22">
      <c r="B107" s="1"/>
      <c r="C107" s="106" t="s">
        <v>241</v>
      </c>
      <c r="D107" s="1" t="s">
        <v>520</v>
      </c>
      <c r="E107" s="92">
        <v>3</v>
      </c>
      <c r="F107" s="92" t="s">
        <v>515</v>
      </c>
      <c r="G107" s="1" t="s">
        <v>516</v>
      </c>
      <c r="H107" s="92">
        <v>105</v>
      </c>
      <c r="I107" s="108">
        <v>4</v>
      </c>
      <c r="J107" s="140">
        <f t="shared" si="9"/>
        <v>5040</v>
      </c>
      <c r="K107" s="92">
        <v>12</v>
      </c>
      <c r="L107" s="86">
        <f>VLOOKUP(T107,様式第10号事業費及び積算根拠資料!$B:$O,7,FALSE)</f>
        <v>0</v>
      </c>
      <c r="M107" s="86">
        <f>VLOOKUP(T107,様式第10号事業費及び積算根拠資料!$B:$O,8,FALSE)</f>
        <v>0</v>
      </c>
      <c r="N107" s="86">
        <f>VLOOKUP(T107,様式第10号事業費及び積算根拠資料!$B:$O,9,FALSE)</f>
        <v>0</v>
      </c>
      <c r="O107" s="121">
        <f>VLOOKUP(T107,様式第10号事業費及び積算根拠資料!$B:$O,10,FALSE)</f>
        <v>0</v>
      </c>
      <c r="P107" s="3">
        <f t="shared" si="10"/>
        <v>22680</v>
      </c>
      <c r="Q107" s="3">
        <f t="shared" si="11"/>
        <v>0</v>
      </c>
      <c r="R107" s="3">
        <f t="shared" si="12"/>
        <v>22680</v>
      </c>
      <c r="S107" s="134"/>
      <c r="T107" s="108">
        <v>41</v>
      </c>
      <c r="U107" s="106" t="s">
        <v>568</v>
      </c>
      <c r="V107" s="106" t="s">
        <v>564</v>
      </c>
    </row>
    <row r="108" spans="2:22">
      <c r="B108" s="1" t="s">
        <v>172</v>
      </c>
      <c r="C108" s="106" t="s">
        <v>241</v>
      </c>
      <c r="D108" s="1" t="s">
        <v>520</v>
      </c>
      <c r="E108" s="92">
        <v>3</v>
      </c>
      <c r="F108" s="92" t="s">
        <v>515</v>
      </c>
      <c r="G108" s="1" t="s">
        <v>516</v>
      </c>
      <c r="H108" s="92">
        <v>105</v>
      </c>
      <c r="I108" s="108">
        <v>2</v>
      </c>
      <c r="J108" s="140">
        <f t="shared" si="9"/>
        <v>3780</v>
      </c>
      <c r="K108" s="92">
        <v>18</v>
      </c>
      <c r="L108" s="86">
        <f>VLOOKUP(T108,様式第10号事業費及び積算根拠資料!$B:$O,7,FALSE)</f>
        <v>0</v>
      </c>
      <c r="M108" s="86">
        <f>VLOOKUP(T108,様式第10号事業費及び積算根拠資料!$B:$O,8,FALSE)</f>
        <v>0</v>
      </c>
      <c r="N108" s="86">
        <f>VLOOKUP(T108,様式第10号事業費及び積算根拠資料!$B:$O,9,FALSE)</f>
        <v>0</v>
      </c>
      <c r="O108" s="121">
        <f>VLOOKUP(T108,様式第10号事業費及び積算根拠資料!$B:$O,10,FALSE)</f>
        <v>0</v>
      </c>
      <c r="P108" s="3">
        <f>H108/1000*I108*K108*200*$R$1</f>
        <v>17010</v>
      </c>
      <c r="Q108" s="3">
        <f>O108/1000*I108*K108*200*$R$1</f>
        <v>0</v>
      </c>
      <c r="R108" s="3">
        <f t="shared" si="12"/>
        <v>17010</v>
      </c>
      <c r="S108" s="134"/>
      <c r="T108" s="108">
        <v>41</v>
      </c>
      <c r="U108" s="106" t="s">
        <v>568</v>
      </c>
      <c r="V108" s="106" t="s">
        <v>564</v>
      </c>
    </row>
    <row r="109" spans="2:22">
      <c r="B109" s="1"/>
      <c r="C109" s="106" t="s">
        <v>255</v>
      </c>
      <c r="D109" s="1" t="s">
        <v>527</v>
      </c>
      <c r="E109" s="92">
        <v>1</v>
      </c>
      <c r="F109" s="92" t="s">
        <v>515</v>
      </c>
      <c r="G109" s="1" t="s">
        <v>522</v>
      </c>
      <c r="H109" s="92">
        <v>19</v>
      </c>
      <c r="I109" s="108">
        <v>2</v>
      </c>
      <c r="J109" s="140">
        <f t="shared" si="9"/>
        <v>760</v>
      </c>
      <c r="K109" s="92">
        <v>20</v>
      </c>
      <c r="L109" s="86">
        <f>VLOOKUP(T109,様式第10号事業費及び積算根拠資料!$B:$O,7,FALSE)</f>
        <v>0</v>
      </c>
      <c r="M109" s="86">
        <f>VLOOKUP(T109,様式第10号事業費及び積算根拠資料!$B:$O,8,FALSE)</f>
        <v>0</v>
      </c>
      <c r="N109" s="86">
        <f>VLOOKUP(T109,様式第10号事業費及び積算根拠資料!$B:$O,9,FALSE)</f>
        <v>0</v>
      </c>
      <c r="O109" s="121">
        <f>VLOOKUP(T109,様式第10号事業費及び積算根拠資料!$B:$O,10,FALSE)</f>
        <v>0</v>
      </c>
      <c r="P109" s="3">
        <f t="shared" ref="P109:P139" si="13">H109/1000*I109*K109*200*$R$1</f>
        <v>3420</v>
      </c>
      <c r="Q109" s="3">
        <f t="shared" ref="Q109:Q139" si="14">O109/1000*I109*K109*200*$R$1</f>
        <v>0</v>
      </c>
      <c r="R109" s="3">
        <f t="shared" si="12"/>
        <v>3420</v>
      </c>
      <c r="S109" s="134"/>
      <c r="T109" s="108">
        <v>45</v>
      </c>
      <c r="U109" s="106" t="s">
        <v>574</v>
      </c>
      <c r="V109" s="106" t="s">
        <v>564</v>
      </c>
    </row>
    <row r="110" spans="2:22">
      <c r="B110" s="1" t="s">
        <v>319</v>
      </c>
      <c r="C110" s="106" t="s">
        <v>277</v>
      </c>
      <c r="D110" s="1" t="s">
        <v>511</v>
      </c>
      <c r="E110" s="92">
        <v>2</v>
      </c>
      <c r="F110" s="92" t="s">
        <v>512</v>
      </c>
      <c r="G110" s="1"/>
      <c r="H110" s="92">
        <v>71</v>
      </c>
      <c r="I110" s="108">
        <v>1</v>
      </c>
      <c r="J110" s="140">
        <f t="shared" si="9"/>
        <v>852</v>
      </c>
      <c r="K110" s="92">
        <v>12</v>
      </c>
      <c r="L110" s="86">
        <f>VLOOKUP(T110,様式第10号事業費及び積算根拠資料!$B:$O,7,FALSE)</f>
        <v>0</v>
      </c>
      <c r="M110" s="86">
        <f>VLOOKUP(T110,様式第10号事業費及び積算根拠資料!$B:$O,8,FALSE)</f>
        <v>0</v>
      </c>
      <c r="N110" s="86">
        <f>VLOOKUP(T110,様式第10号事業費及び積算根拠資料!$B:$O,9,FALSE)</f>
        <v>0</v>
      </c>
      <c r="O110" s="121">
        <f>VLOOKUP(T110,様式第10号事業費及び積算根拠資料!$B:$O,10,FALSE)</f>
        <v>0</v>
      </c>
      <c r="P110" s="3">
        <f t="shared" si="13"/>
        <v>3833.9999999999995</v>
      </c>
      <c r="Q110" s="3">
        <f t="shared" si="14"/>
        <v>0</v>
      </c>
      <c r="R110" s="3">
        <f t="shared" si="12"/>
        <v>3833.9999999999995</v>
      </c>
      <c r="S110" s="134"/>
      <c r="T110" s="108">
        <v>6</v>
      </c>
      <c r="U110" s="106" t="s">
        <v>571</v>
      </c>
      <c r="V110" s="106" t="s">
        <v>562</v>
      </c>
    </row>
    <row r="111" spans="2:22">
      <c r="B111" s="1"/>
      <c r="C111" s="106" t="s">
        <v>282</v>
      </c>
      <c r="D111" s="1" t="s">
        <v>511</v>
      </c>
      <c r="E111" s="92">
        <v>1</v>
      </c>
      <c r="F111" s="92" t="s">
        <v>515</v>
      </c>
      <c r="G111" s="1" t="s">
        <v>544</v>
      </c>
      <c r="H111" s="92">
        <v>36</v>
      </c>
      <c r="I111" s="108">
        <v>1</v>
      </c>
      <c r="J111" s="140">
        <f t="shared" si="9"/>
        <v>72</v>
      </c>
      <c r="K111" s="92">
        <v>2</v>
      </c>
      <c r="L111" s="86">
        <f>VLOOKUP(T111,様式第10号事業費及び積算根拠資料!$B:$O,7,FALSE)</f>
        <v>0</v>
      </c>
      <c r="M111" s="86">
        <f>VLOOKUP(T111,様式第10号事業費及び積算根拠資料!$B:$O,8,FALSE)</f>
        <v>0</v>
      </c>
      <c r="N111" s="86">
        <f>VLOOKUP(T111,様式第10号事業費及び積算根拠資料!$B:$O,9,FALSE)</f>
        <v>0</v>
      </c>
      <c r="O111" s="121">
        <f>VLOOKUP(T111,様式第10号事業費及び積算根拠資料!$B:$O,10,FALSE)</f>
        <v>0</v>
      </c>
      <c r="P111" s="3">
        <f t="shared" si="13"/>
        <v>323.99999999999994</v>
      </c>
      <c r="Q111" s="3">
        <f t="shared" si="14"/>
        <v>0</v>
      </c>
      <c r="R111" s="3">
        <f t="shared" si="12"/>
        <v>323.99999999999994</v>
      </c>
      <c r="S111" s="134"/>
      <c r="T111" s="108">
        <v>24</v>
      </c>
      <c r="U111" s="106" t="s">
        <v>582</v>
      </c>
      <c r="V111" s="106" t="s">
        <v>564</v>
      </c>
    </row>
    <row r="112" spans="2:22">
      <c r="B112" s="1" t="s">
        <v>320</v>
      </c>
      <c r="C112" s="106" t="s">
        <v>277</v>
      </c>
      <c r="D112" s="1" t="s">
        <v>511</v>
      </c>
      <c r="E112" s="92">
        <v>2</v>
      </c>
      <c r="F112" s="92" t="s">
        <v>512</v>
      </c>
      <c r="G112" s="1"/>
      <c r="H112" s="92">
        <v>71</v>
      </c>
      <c r="I112" s="108">
        <v>1</v>
      </c>
      <c r="J112" s="140">
        <f t="shared" si="9"/>
        <v>639</v>
      </c>
      <c r="K112" s="92">
        <v>9</v>
      </c>
      <c r="L112" s="86">
        <f>VLOOKUP(T112,様式第10号事業費及び積算根拠資料!$B:$O,7,FALSE)</f>
        <v>0</v>
      </c>
      <c r="M112" s="86">
        <f>VLOOKUP(T112,様式第10号事業費及び積算根拠資料!$B:$O,8,FALSE)</f>
        <v>0</v>
      </c>
      <c r="N112" s="86">
        <f>VLOOKUP(T112,様式第10号事業費及び積算根拠資料!$B:$O,9,FALSE)</f>
        <v>0</v>
      </c>
      <c r="O112" s="121">
        <f>VLOOKUP(T112,様式第10号事業費及び積算根拠資料!$B:$O,10,FALSE)</f>
        <v>0</v>
      </c>
      <c r="P112" s="3">
        <f t="shared" si="13"/>
        <v>2875.4999999999995</v>
      </c>
      <c r="Q112" s="3">
        <f t="shared" si="14"/>
        <v>0</v>
      </c>
      <c r="R112" s="3">
        <f t="shared" si="12"/>
        <v>2875.4999999999995</v>
      </c>
      <c r="S112" s="134"/>
      <c r="T112" s="108">
        <v>6</v>
      </c>
      <c r="U112" s="106" t="s">
        <v>571</v>
      </c>
      <c r="V112" s="106" t="s">
        <v>562</v>
      </c>
    </row>
    <row r="113" spans="2:22">
      <c r="B113" s="1"/>
      <c r="C113" s="106" t="s">
        <v>282</v>
      </c>
      <c r="D113" s="1" t="s">
        <v>511</v>
      </c>
      <c r="E113" s="92">
        <v>1</v>
      </c>
      <c r="F113" s="92" t="s">
        <v>515</v>
      </c>
      <c r="G113" s="1" t="s">
        <v>544</v>
      </c>
      <c r="H113" s="92">
        <v>36</v>
      </c>
      <c r="I113" s="108">
        <v>1</v>
      </c>
      <c r="J113" s="140">
        <f t="shared" si="9"/>
        <v>72</v>
      </c>
      <c r="K113" s="92">
        <v>2</v>
      </c>
      <c r="L113" s="86">
        <f>VLOOKUP(T113,様式第10号事業費及び積算根拠資料!$B:$O,7,FALSE)</f>
        <v>0</v>
      </c>
      <c r="M113" s="86">
        <f>VLOOKUP(T113,様式第10号事業費及び積算根拠資料!$B:$O,8,FALSE)</f>
        <v>0</v>
      </c>
      <c r="N113" s="86">
        <f>VLOOKUP(T113,様式第10号事業費及び積算根拠資料!$B:$O,9,FALSE)</f>
        <v>0</v>
      </c>
      <c r="O113" s="121">
        <f>VLOOKUP(T113,様式第10号事業費及び積算根拠資料!$B:$O,10,FALSE)</f>
        <v>0</v>
      </c>
      <c r="P113" s="3">
        <f t="shared" si="13"/>
        <v>323.99999999999994</v>
      </c>
      <c r="Q113" s="3">
        <f t="shared" si="14"/>
        <v>0</v>
      </c>
      <c r="R113" s="3">
        <f t="shared" si="12"/>
        <v>323.99999999999994</v>
      </c>
      <c r="S113" s="134"/>
      <c r="T113" s="108">
        <v>24</v>
      </c>
      <c r="U113" s="106" t="s">
        <v>582</v>
      </c>
      <c r="V113" s="106" t="s">
        <v>564</v>
      </c>
    </row>
    <row r="114" spans="2:22">
      <c r="B114" s="1" t="s">
        <v>321</v>
      </c>
      <c r="C114" s="106" t="s">
        <v>254</v>
      </c>
      <c r="D114" s="1" t="s">
        <v>511</v>
      </c>
      <c r="E114" s="92">
        <v>1</v>
      </c>
      <c r="F114" s="92" t="s">
        <v>512</v>
      </c>
      <c r="G114" s="1"/>
      <c r="H114" s="92">
        <v>36</v>
      </c>
      <c r="I114" s="108">
        <v>5</v>
      </c>
      <c r="J114" s="140">
        <f t="shared" si="9"/>
        <v>360</v>
      </c>
      <c r="K114" s="92">
        <v>2</v>
      </c>
      <c r="L114" s="86">
        <f>VLOOKUP(T114,様式第10号事業費及び積算根拠資料!$B:$O,7,FALSE)</f>
        <v>0</v>
      </c>
      <c r="M114" s="86">
        <f>VLOOKUP(T114,様式第10号事業費及び積算根拠資料!$B:$O,8,FALSE)</f>
        <v>0</v>
      </c>
      <c r="N114" s="86">
        <f>VLOOKUP(T114,様式第10号事業費及び積算根拠資料!$B:$O,9,FALSE)</f>
        <v>0</v>
      </c>
      <c r="O114" s="121">
        <f>VLOOKUP(T114,様式第10号事業費及び積算根拠資料!$B:$O,10,FALSE)</f>
        <v>0</v>
      </c>
      <c r="P114" s="3">
        <f t="shared" si="13"/>
        <v>1620</v>
      </c>
      <c r="Q114" s="3">
        <f t="shared" si="14"/>
        <v>0</v>
      </c>
      <c r="R114" s="3">
        <f t="shared" si="12"/>
        <v>1620</v>
      </c>
      <c r="S114" s="134"/>
      <c r="T114" s="108">
        <v>5</v>
      </c>
      <c r="U114" s="106" t="s">
        <v>566</v>
      </c>
      <c r="V114" s="106" t="s">
        <v>562</v>
      </c>
    </row>
    <row r="115" spans="2:22">
      <c r="B115" s="1"/>
      <c r="C115" s="106" t="s">
        <v>292</v>
      </c>
      <c r="D115" s="1" t="s">
        <v>546</v>
      </c>
      <c r="E115" s="92">
        <v>1</v>
      </c>
      <c r="F115" s="92" t="s">
        <v>512</v>
      </c>
      <c r="G115" s="1" t="s">
        <v>547</v>
      </c>
      <c r="H115" s="92">
        <v>42</v>
      </c>
      <c r="I115" s="108">
        <v>5</v>
      </c>
      <c r="J115" s="140">
        <f t="shared" si="9"/>
        <v>210</v>
      </c>
      <c r="K115" s="92">
        <v>1</v>
      </c>
      <c r="L115" s="86">
        <f>VLOOKUP(T115,様式第10号事業費及び積算根拠資料!$B:$O,7,FALSE)</f>
        <v>0</v>
      </c>
      <c r="M115" s="86">
        <f>VLOOKUP(T115,様式第10号事業費及び積算根拠資料!$B:$O,8,FALSE)</f>
        <v>0</v>
      </c>
      <c r="N115" s="86">
        <f>VLOOKUP(T115,様式第10号事業費及び積算根拠資料!$B:$O,9,FALSE)</f>
        <v>0</v>
      </c>
      <c r="O115" s="121">
        <f>VLOOKUP(T115,様式第10号事業費及び積算根拠資料!$B:$O,10,FALSE)</f>
        <v>0</v>
      </c>
      <c r="P115" s="3">
        <f t="shared" si="13"/>
        <v>945.00000000000011</v>
      </c>
      <c r="Q115" s="3">
        <f t="shared" si="14"/>
        <v>0</v>
      </c>
      <c r="R115" s="3">
        <f t="shared" si="12"/>
        <v>945.00000000000011</v>
      </c>
      <c r="S115" s="134"/>
      <c r="T115" s="108">
        <v>5</v>
      </c>
      <c r="U115" s="106" t="s">
        <v>566</v>
      </c>
      <c r="V115" s="106" t="s">
        <v>562</v>
      </c>
    </row>
    <row r="116" spans="2:22">
      <c r="B116" s="1" t="s">
        <v>322</v>
      </c>
      <c r="C116" s="106" t="s">
        <v>323</v>
      </c>
      <c r="D116" s="1" t="s">
        <v>558</v>
      </c>
      <c r="E116" s="92">
        <v>2</v>
      </c>
      <c r="F116" s="92" t="s">
        <v>515</v>
      </c>
      <c r="G116" s="1" t="s">
        <v>559</v>
      </c>
      <c r="H116" s="92">
        <v>76</v>
      </c>
      <c r="I116" s="108">
        <v>5</v>
      </c>
      <c r="J116" s="140">
        <f t="shared" si="9"/>
        <v>1900</v>
      </c>
      <c r="K116" s="92">
        <v>5</v>
      </c>
      <c r="L116" s="86">
        <f>VLOOKUP(T116,様式第10号事業費及び積算根拠資料!$B:$O,7,FALSE)</f>
        <v>0</v>
      </c>
      <c r="M116" s="86">
        <f>VLOOKUP(T116,様式第10号事業費及び積算根拠資料!$B:$O,8,FALSE)</f>
        <v>0</v>
      </c>
      <c r="N116" s="86">
        <f>VLOOKUP(T116,様式第10号事業費及び積算根拠資料!$B:$O,9,FALSE)</f>
        <v>0</v>
      </c>
      <c r="O116" s="121">
        <f>VLOOKUP(T116,様式第10号事業費及び積算根拠資料!$B:$O,10,FALSE)</f>
        <v>0</v>
      </c>
      <c r="P116" s="3">
        <f t="shared" si="13"/>
        <v>8550</v>
      </c>
      <c r="Q116" s="3">
        <f t="shared" si="14"/>
        <v>0</v>
      </c>
      <c r="R116" s="3">
        <f t="shared" si="12"/>
        <v>8550</v>
      </c>
      <c r="S116" s="134"/>
      <c r="T116" s="108">
        <v>57</v>
      </c>
      <c r="U116" s="106" t="s">
        <v>575</v>
      </c>
      <c r="V116" s="106" t="s">
        <v>562</v>
      </c>
    </row>
    <row r="117" spans="2:22">
      <c r="B117" s="1" t="s">
        <v>324</v>
      </c>
      <c r="C117" s="106" t="s">
        <v>249</v>
      </c>
      <c r="D117" s="1" t="s">
        <v>511</v>
      </c>
      <c r="E117" s="92">
        <v>2</v>
      </c>
      <c r="F117" s="92" t="s">
        <v>512</v>
      </c>
      <c r="G117" s="1"/>
      <c r="H117" s="92">
        <v>71</v>
      </c>
      <c r="I117" s="108">
        <v>4</v>
      </c>
      <c r="J117" s="140">
        <f t="shared" si="9"/>
        <v>568</v>
      </c>
      <c r="K117" s="92">
        <v>2</v>
      </c>
      <c r="L117" s="86">
        <f>VLOOKUP(T117,様式第10号事業費及び積算根拠資料!$B:$O,7,FALSE)</f>
        <v>0</v>
      </c>
      <c r="M117" s="86">
        <f>VLOOKUP(T117,様式第10号事業費及び積算根拠資料!$B:$O,8,FALSE)</f>
        <v>0</v>
      </c>
      <c r="N117" s="86">
        <f>VLOOKUP(T117,様式第10号事業費及び積算根拠資料!$B:$O,9,FALSE)</f>
        <v>0</v>
      </c>
      <c r="O117" s="121">
        <f>VLOOKUP(T117,様式第10号事業費及び積算根拠資料!$B:$O,10,FALSE)</f>
        <v>0</v>
      </c>
      <c r="P117" s="3">
        <f t="shared" si="13"/>
        <v>2556</v>
      </c>
      <c r="Q117" s="3">
        <f t="shared" si="14"/>
        <v>0</v>
      </c>
      <c r="R117" s="3">
        <f t="shared" si="12"/>
        <v>2556</v>
      </c>
      <c r="S117" s="134"/>
      <c r="T117" s="108">
        <v>6</v>
      </c>
      <c r="U117" s="106" t="s">
        <v>571</v>
      </c>
      <c r="V117" s="106" t="s">
        <v>562</v>
      </c>
    </row>
    <row r="118" spans="2:22">
      <c r="B118" s="1" t="s">
        <v>325</v>
      </c>
      <c r="C118" s="106" t="s">
        <v>241</v>
      </c>
      <c r="D118" s="1" t="s">
        <v>520</v>
      </c>
      <c r="E118" s="92">
        <v>3</v>
      </c>
      <c r="F118" s="92" t="s">
        <v>515</v>
      </c>
      <c r="G118" s="1" t="s">
        <v>516</v>
      </c>
      <c r="H118" s="92">
        <v>105</v>
      </c>
      <c r="I118" s="108">
        <v>5</v>
      </c>
      <c r="J118" s="140">
        <f t="shared" si="9"/>
        <v>3150</v>
      </c>
      <c r="K118" s="92">
        <v>6</v>
      </c>
      <c r="L118" s="86">
        <f>VLOOKUP(T118,様式第10号事業費及び積算根拠資料!$B:$O,7,FALSE)</f>
        <v>0</v>
      </c>
      <c r="M118" s="86">
        <f>VLOOKUP(T118,様式第10号事業費及び積算根拠資料!$B:$O,8,FALSE)</f>
        <v>0</v>
      </c>
      <c r="N118" s="86">
        <f>VLOOKUP(T118,様式第10号事業費及び積算根拠資料!$B:$O,9,FALSE)</f>
        <v>0</v>
      </c>
      <c r="O118" s="121">
        <f>VLOOKUP(T118,様式第10号事業費及び積算根拠資料!$B:$O,10,FALSE)</f>
        <v>0</v>
      </c>
      <c r="P118" s="3">
        <f t="shared" si="13"/>
        <v>14175.000000000002</v>
      </c>
      <c r="Q118" s="3">
        <f t="shared" si="14"/>
        <v>0</v>
      </c>
      <c r="R118" s="3">
        <f t="shared" si="12"/>
        <v>14175.000000000002</v>
      </c>
      <c r="S118" s="134"/>
      <c r="T118" s="108">
        <v>41</v>
      </c>
      <c r="U118" s="106" t="s">
        <v>568</v>
      </c>
      <c r="V118" s="106" t="s">
        <v>564</v>
      </c>
    </row>
    <row r="119" spans="2:22">
      <c r="B119" s="1"/>
      <c r="C119" s="106" t="s">
        <v>326</v>
      </c>
      <c r="D119" s="1" t="s">
        <v>537</v>
      </c>
      <c r="E119" s="92">
        <v>1</v>
      </c>
      <c r="F119" s="92" t="s">
        <v>515</v>
      </c>
      <c r="G119" s="1" t="s">
        <v>522</v>
      </c>
      <c r="H119" s="92">
        <v>35</v>
      </c>
      <c r="I119" s="108">
        <v>5</v>
      </c>
      <c r="J119" s="140">
        <f t="shared" si="9"/>
        <v>350</v>
      </c>
      <c r="K119" s="92">
        <v>2</v>
      </c>
      <c r="L119" s="86">
        <f>VLOOKUP(T119,様式第10号事業費及び積算根拠資料!$B:$O,7,FALSE)</f>
        <v>0</v>
      </c>
      <c r="M119" s="86">
        <f>VLOOKUP(T119,様式第10号事業費及び積算根拠資料!$B:$O,8,FALSE)</f>
        <v>0</v>
      </c>
      <c r="N119" s="86">
        <f>VLOOKUP(T119,様式第10号事業費及び積算根拠資料!$B:$O,9,FALSE)</f>
        <v>0</v>
      </c>
      <c r="O119" s="121">
        <f>VLOOKUP(T119,様式第10号事業費及び積算根拠資料!$B:$O,10,FALSE)</f>
        <v>0</v>
      </c>
      <c r="P119" s="3">
        <f t="shared" si="13"/>
        <v>1575</v>
      </c>
      <c r="Q119" s="3">
        <f t="shared" si="14"/>
        <v>0</v>
      </c>
      <c r="R119" s="3">
        <f t="shared" si="12"/>
        <v>1575</v>
      </c>
      <c r="S119" s="134"/>
      <c r="T119" s="108">
        <v>48</v>
      </c>
      <c r="U119" s="106" t="s">
        <v>578</v>
      </c>
      <c r="V119" s="106" t="s">
        <v>564</v>
      </c>
    </row>
    <row r="120" spans="2:22">
      <c r="B120" s="1"/>
      <c r="C120" s="106" t="s">
        <v>255</v>
      </c>
      <c r="D120" s="1" t="s">
        <v>527</v>
      </c>
      <c r="E120" s="92">
        <v>1</v>
      </c>
      <c r="F120" s="92" t="s">
        <v>515</v>
      </c>
      <c r="G120" s="1" t="s">
        <v>522</v>
      </c>
      <c r="H120" s="92">
        <v>19</v>
      </c>
      <c r="I120" s="108">
        <v>5</v>
      </c>
      <c r="J120" s="140">
        <f t="shared" si="9"/>
        <v>95</v>
      </c>
      <c r="K120" s="92">
        <v>1</v>
      </c>
      <c r="L120" s="86">
        <f>VLOOKUP(T120,様式第10号事業費及び積算根拠資料!$B:$O,7,FALSE)</f>
        <v>0</v>
      </c>
      <c r="M120" s="86">
        <f>VLOOKUP(T120,様式第10号事業費及び積算根拠資料!$B:$O,8,FALSE)</f>
        <v>0</v>
      </c>
      <c r="N120" s="86">
        <f>VLOOKUP(T120,様式第10号事業費及び積算根拠資料!$B:$O,9,FALSE)</f>
        <v>0</v>
      </c>
      <c r="O120" s="121">
        <f>VLOOKUP(T120,様式第10号事業費及び積算根拠資料!$B:$O,10,FALSE)</f>
        <v>0</v>
      </c>
      <c r="P120" s="3">
        <f t="shared" si="13"/>
        <v>427.5</v>
      </c>
      <c r="Q120" s="3">
        <f t="shared" si="14"/>
        <v>0</v>
      </c>
      <c r="R120" s="3">
        <f t="shared" si="12"/>
        <v>427.5</v>
      </c>
      <c r="S120" s="134"/>
      <c r="T120" s="108">
        <v>45</v>
      </c>
      <c r="U120" s="106" t="s">
        <v>574</v>
      </c>
      <c r="V120" s="106" t="s">
        <v>564</v>
      </c>
    </row>
    <row r="121" spans="2:22">
      <c r="B121" s="7" t="s">
        <v>327</v>
      </c>
      <c r="C121" s="106" t="s">
        <v>277</v>
      </c>
      <c r="D121" s="1" t="s">
        <v>511</v>
      </c>
      <c r="E121" s="92">
        <v>2</v>
      </c>
      <c r="F121" s="92" t="s">
        <v>512</v>
      </c>
      <c r="G121" s="1"/>
      <c r="H121" s="92">
        <v>71</v>
      </c>
      <c r="I121" s="108">
        <v>8</v>
      </c>
      <c r="J121" s="140">
        <f t="shared" si="9"/>
        <v>6816</v>
      </c>
      <c r="K121" s="92">
        <v>12</v>
      </c>
      <c r="L121" s="86">
        <f>VLOOKUP(T121,様式第10号事業費及び積算根拠資料!$B:$O,7,FALSE)</f>
        <v>0</v>
      </c>
      <c r="M121" s="86">
        <f>VLOOKUP(T121,様式第10号事業費及び積算根拠資料!$B:$O,8,FALSE)</f>
        <v>0</v>
      </c>
      <c r="N121" s="86">
        <f>VLOOKUP(T121,様式第10号事業費及び積算根拠資料!$B:$O,9,FALSE)</f>
        <v>0</v>
      </c>
      <c r="O121" s="121">
        <f>VLOOKUP(T121,様式第10号事業費及び積算根拠資料!$B:$O,10,FALSE)</f>
        <v>0</v>
      </c>
      <c r="P121" s="3">
        <f t="shared" si="13"/>
        <v>30671.999999999996</v>
      </c>
      <c r="Q121" s="3">
        <f t="shared" si="14"/>
        <v>0</v>
      </c>
      <c r="R121" s="3">
        <f t="shared" si="12"/>
        <v>30671.999999999996</v>
      </c>
      <c r="S121" s="134"/>
      <c r="T121" s="108">
        <v>6</v>
      </c>
      <c r="U121" s="106" t="s">
        <v>571</v>
      </c>
      <c r="V121" s="106" t="s">
        <v>562</v>
      </c>
    </row>
    <row r="122" spans="2:22">
      <c r="B122" s="1"/>
      <c r="C122" s="106" t="s">
        <v>282</v>
      </c>
      <c r="D122" s="1" t="s">
        <v>511</v>
      </c>
      <c r="E122" s="92">
        <v>1</v>
      </c>
      <c r="F122" s="92" t="s">
        <v>515</v>
      </c>
      <c r="G122" s="1" t="s">
        <v>544</v>
      </c>
      <c r="H122" s="92">
        <v>36</v>
      </c>
      <c r="I122" s="108">
        <v>8</v>
      </c>
      <c r="J122" s="140">
        <f t="shared" si="9"/>
        <v>576</v>
      </c>
      <c r="K122" s="92">
        <v>2</v>
      </c>
      <c r="L122" s="86">
        <f>VLOOKUP(T122,様式第10号事業費及び積算根拠資料!$B:$O,7,FALSE)</f>
        <v>0</v>
      </c>
      <c r="M122" s="86">
        <f>VLOOKUP(T122,様式第10号事業費及び積算根拠資料!$B:$O,8,FALSE)</f>
        <v>0</v>
      </c>
      <c r="N122" s="86">
        <f>VLOOKUP(T122,様式第10号事業費及び積算根拠資料!$B:$O,9,FALSE)</f>
        <v>0</v>
      </c>
      <c r="O122" s="121">
        <f>VLOOKUP(T122,様式第10号事業費及び積算根拠資料!$B:$O,10,FALSE)</f>
        <v>0</v>
      </c>
      <c r="P122" s="3">
        <f t="shared" si="13"/>
        <v>2591.9999999999995</v>
      </c>
      <c r="Q122" s="3">
        <f t="shared" si="14"/>
        <v>0</v>
      </c>
      <c r="R122" s="3">
        <f t="shared" si="12"/>
        <v>2591.9999999999995</v>
      </c>
      <c r="S122" s="134"/>
      <c r="T122" s="108">
        <v>24</v>
      </c>
      <c r="U122" s="106" t="s">
        <v>582</v>
      </c>
      <c r="V122" s="106" t="s">
        <v>564</v>
      </c>
    </row>
    <row r="123" spans="2:22">
      <c r="B123" s="7" t="s">
        <v>328</v>
      </c>
      <c r="C123" s="106" t="s">
        <v>277</v>
      </c>
      <c r="D123" s="1" t="s">
        <v>511</v>
      </c>
      <c r="E123" s="92">
        <v>2</v>
      </c>
      <c r="F123" s="92" t="s">
        <v>512</v>
      </c>
      <c r="G123" s="1"/>
      <c r="H123" s="92">
        <v>71</v>
      </c>
      <c r="I123" s="108">
        <v>8</v>
      </c>
      <c r="J123" s="140">
        <f t="shared" si="9"/>
        <v>6816</v>
      </c>
      <c r="K123" s="92">
        <v>12</v>
      </c>
      <c r="L123" s="86">
        <f>VLOOKUP(T123,様式第10号事業費及び積算根拠資料!$B:$O,7,FALSE)</f>
        <v>0</v>
      </c>
      <c r="M123" s="86">
        <f>VLOOKUP(T123,様式第10号事業費及び積算根拠資料!$B:$O,8,FALSE)</f>
        <v>0</v>
      </c>
      <c r="N123" s="86">
        <f>VLOOKUP(T123,様式第10号事業費及び積算根拠資料!$B:$O,9,FALSE)</f>
        <v>0</v>
      </c>
      <c r="O123" s="121">
        <f>VLOOKUP(T123,様式第10号事業費及び積算根拠資料!$B:$O,10,FALSE)</f>
        <v>0</v>
      </c>
      <c r="P123" s="3">
        <f t="shared" si="13"/>
        <v>30671.999999999996</v>
      </c>
      <c r="Q123" s="3">
        <f t="shared" si="14"/>
        <v>0</v>
      </c>
      <c r="R123" s="3">
        <f t="shared" si="12"/>
        <v>30671.999999999996</v>
      </c>
      <c r="S123" s="134"/>
      <c r="T123" s="108">
        <v>6</v>
      </c>
      <c r="U123" s="106" t="s">
        <v>571</v>
      </c>
      <c r="V123" s="106" t="s">
        <v>562</v>
      </c>
    </row>
    <row r="124" spans="2:22">
      <c r="B124" s="1"/>
      <c r="C124" s="106" t="s">
        <v>282</v>
      </c>
      <c r="D124" s="1" t="s">
        <v>511</v>
      </c>
      <c r="E124" s="92">
        <v>1</v>
      </c>
      <c r="F124" s="92" t="s">
        <v>515</v>
      </c>
      <c r="G124" s="1" t="s">
        <v>544</v>
      </c>
      <c r="H124" s="92">
        <v>36</v>
      </c>
      <c r="I124" s="108">
        <v>8</v>
      </c>
      <c r="J124" s="140">
        <f t="shared" si="9"/>
        <v>576</v>
      </c>
      <c r="K124" s="92">
        <v>2</v>
      </c>
      <c r="L124" s="86">
        <f>VLOOKUP(T124,様式第10号事業費及び積算根拠資料!$B:$O,7,FALSE)</f>
        <v>0</v>
      </c>
      <c r="M124" s="86">
        <f>VLOOKUP(T124,様式第10号事業費及び積算根拠資料!$B:$O,8,FALSE)</f>
        <v>0</v>
      </c>
      <c r="N124" s="86">
        <f>VLOOKUP(T124,様式第10号事業費及び積算根拠資料!$B:$O,9,FALSE)</f>
        <v>0</v>
      </c>
      <c r="O124" s="121">
        <f>VLOOKUP(T124,様式第10号事業費及び積算根拠資料!$B:$O,10,FALSE)</f>
        <v>0</v>
      </c>
      <c r="P124" s="3">
        <f t="shared" si="13"/>
        <v>2591.9999999999995</v>
      </c>
      <c r="Q124" s="3">
        <f t="shared" si="14"/>
        <v>0</v>
      </c>
      <c r="R124" s="3">
        <f t="shared" si="12"/>
        <v>2591.9999999999995</v>
      </c>
      <c r="S124" s="134"/>
      <c r="T124" s="108">
        <v>24</v>
      </c>
      <c r="U124" s="106" t="s">
        <v>582</v>
      </c>
      <c r="V124" s="106" t="s">
        <v>564</v>
      </c>
    </row>
    <row r="125" spans="2:22">
      <c r="B125" s="7" t="s">
        <v>329</v>
      </c>
      <c r="C125" s="106" t="s">
        <v>277</v>
      </c>
      <c r="D125" s="1" t="s">
        <v>511</v>
      </c>
      <c r="E125" s="92">
        <v>2</v>
      </c>
      <c r="F125" s="92" t="s">
        <v>512</v>
      </c>
      <c r="G125" s="1"/>
      <c r="H125" s="92">
        <v>71</v>
      </c>
      <c r="I125" s="108">
        <v>8</v>
      </c>
      <c r="J125" s="140">
        <f t="shared" si="9"/>
        <v>6816</v>
      </c>
      <c r="K125" s="92">
        <v>12</v>
      </c>
      <c r="L125" s="86">
        <f>VLOOKUP(T125,様式第10号事業費及び積算根拠資料!$B:$O,7,FALSE)</f>
        <v>0</v>
      </c>
      <c r="M125" s="86">
        <f>VLOOKUP(T125,様式第10号事業費及び積算根拠資料!$B:$O,8,FALSE)</f>
        <v>0</v>
      </c>
      <c r="N125" s="86">
        <f>VLOOKUP(T125,様式第10号事業費及び積算根拠資料!$B:$O,9,FALSE)</f>
        <v>0</v>
      </c>
      <c r="O125" s="121">
        <f>VLOOKUP(T125,様式第10号事業費及び積算根拠資料!$B:$O,10,FALSE)</f>
        <v>0</v>
      </c>
      <c r="P125" s="3">
        <f t="shared" si="13"/>
        <v>30671.999999999996</v>
      </c>
      <c r="Q125" s="3">
        <f t="shared" si="14"/>
        <v>0</v>
      </c>
      <c r="R125" s="3">
        <f t="shared" si="12"/>
        <v>30671.999999999996</v>
      </c>
      <c r="S125" s="134"/>
      <c r="T125" s="108">
        <v>6</v>
      </c>
      <c r="U125" s="106" t="s">
        <v>571</v>
      </c>
      <c r="V125" s="106" t="s">
        <v>562</v>
      </c>
    </row>
    <row r="126" spans="2:22">
      <c r="B126" s="1"/>
      <c r="C126" s="106" t="s">
        <v>282</v>
      </c>
      <c r="D126" s="1" t="s">
        <v>511</v>
      </c>
      <c r="E126" s="92">
        <v>1</v>
      </c>
      <c r="F126" s="92" t="s">
        <v>515</v>
      </c>
      <c r="G126" s="1" t="s">
        <v>544</v>
      </c>
      <c r="H126" s="92">
        <v>36</v>
      </c>
      <c r="I126" s="108">
        <v>8</v>
      </c>
      <c r="J126" s="140">
        <f t="shared" si="9"/>
        <v>576</v>
      </c>
      <c r="K126" s="92">
        <v>2</v>
      </c>
      <c r="L126" s="86">
        <f>VLOOKUP(T126,様式第10号事業費及び積算根拠資料!$B:$O,7,FALSE)</f>
        <v>0</v>
      </c>
      <c r="M126" s="86">
        <f>VLOOKUP(T126,様式第10号事業費及び積算根拠資料!$B:$O,8,FALSE)</f>
        <v>0</v>
      </c>
      <c r="N126" s="86">
        <f>VLOOKUP(T126,様式第10号事業費及び積算根拠資料!$B:$O,9,FALSE)</f>
        <v>0</v>
      </c>
      <c r="O126" s="121">
        <f>VLOOKUP(T126,様式第10号事業費及び積算根拠資料!$B:$O,10,FALSE)</f>
        <v>0</v>
      </c>
      <c r="P126" s="3">
        <f t="shared" si="13"/>
        <v>2591.9999999999995</v>
      </c>
      <c r="Q126" s="3">
        <f t="shared" si="14"/>
        <v>0</v>
      </c>
      <c r="R126" s="3">
        <f t="shared" si="12"/>
        <v>2591.9999999999995</v>
      </c>
      <c r="S126" s="134"/>
      <c r="T126" s="108">
        <v>24</v>
      </c>
      <c r="U126" s="106" t="s">
        <v>582</v>
      </c>
      <c r="V126" s="106" t="s">
        <v>564</v>
      </c>
    </row>
    <row r="127" spans="2:22">
      <c r="B127" s="7" t="s">
        <v>330</v>
      </c>
      <c r="C127" s="106" t="s">
        <v>277</v>
      </c>
      <c r="D127" s="1" t="s">
        <v>511</v>
      </c>
      <c r="E127" s="92">
        <v>2</v>
      </c>
      <c r="F127" s="92" t="s">
        <v>512</v>
      </c>
      <c r="G127" s="1"/>
      <c r="H127" s="92">
        <v>71</v>
      </c>
      <c r="I127" s="108">
        <v>8</v>
      </c>
      <c r="J127" s="140">
        <f t="shared" si="9"/>
        <v>6816</v>
      </c>
      <c r="K127" s="92">
        <v>12</v>
      </c>
      <c r="L127" s="86">
        <f>VLOOKUP(T127,様式第10号事業費及び積算根拠資料!$B:$O,7,FALSE)</f>
        <v>0</v>
      </c>
      <c r="M127" s="86">
        <f>VLOOKUP(T127,様式第10号事業費及び積算根拠資料!$B:$O,8,FALSE)</f>
        <v>0</v>
      </c>
      <c r="N127" s="86">
        <f>VLOOKUP(T127,様式第10号事業費及び積算根拠資料!$B:$O,9,FALSE)</f>
        <v>0</v>
      </c>
      <c r="O127" s="121">
        <f>VLOOKUP(T127,様式第10号事業費及び積算根拠資料!$B:$O,10,FALSE)</f>
        <v>0</v>
      </c>
      <c r="P127" s="3">
        <f t="shared" si="13"/>
        <v>30671.999999999996</v>
      </c>
      <c r="Q127" s="3">
        <f t="shared" si="14"/>
        <v>0</v>
      </c>
      <c r="R127" s="3">
        <f t="shared" si="12"/>
        <v>30671.999999999996</v>
      </c>
      <c r="S127" s="134"/>
      <c r="T127" s="108">
        <v>6</v>
      </c>
      <c r="U127" s="106" t="s">
        <v>571</v>
      </c>
      <c r="V127" s="106" t="s">
        <v>562</v>
      </c>
    </row>
    <row r="128" spans="2:22">
      <c r="B128" s="1"/>
      <c r="C128" s="106" t="s">
        <v>282</v>
      </c>
      <c r="D128" s="1" t="s">
        <v>511</v>
      </c>
      <c r="E128" s="92">
        <v>1</v>
      </c>
      <c r="F128" s="92" t="s">
        <v>515</v>
      </c>
      <c r="G128" s="1" t="s">
        <v>544</v>
      </c>
      <c r="H128" s="92">
        <v>36</v>
      </c>
      <c r="I128" s="108">
        <v>8</v>
      </c>
      <c r="J128" s="140">
        <f t="shared" si="9"/>
        <v>576</v>
      </c>
      <c r="K128" s="92">
        <v>2</v>
      </c>
      <c r="L128" s="86">
        <f>VLOOKUP(T128,様式第10号事業費及び積算根拠資料!$B:$O,7,FALSE)</f>
        <v>0</v>
      </c>
      <c r="M128" s="86">
        <f>VLOOKUP(T128,様式第10号事業費及び積算根拠資料!$B:$O,8,FALSE)</f>
        <v>0</v>
      </c>
      <c r="N128" s="86">
        <f>VLOOKUP(T128,様式第10号事業費及び積算根拠資料!$B:$O,9,FALSE)</f>
        <v>0</v>
      </c>
      <c r="O128" s="121">
        <f>VLOOKUP(T128,様式第10号事業費及び積算根拠資料!$B:$O,10,FALSE)</f>
        <v>0</v>
      </c>
      <c r="P128" s="3">
        <f t="shared" si="13"/>
        <v>2591.9999999999995</v>
      </c>
      <c r="Q128" s="3">
        <f t="shared" si="14"/>
        <v>0</v>
      </c>
      <c r="R128" s="3">
        <f t="shared" si="12"/>
        <v>2591.9999999999995</v>
      </c>
      <c r="S128" s="134"/>
      <c r="T128" s="108">
        <v>24</v>
      </c>
      <c r="U128" s="106" t="s">
        <v>582</v>
      </c>
      <c r="V128" s="106" t="s">
        <v>564</v>
      </c>
    </row>
    <row r="129" spans="2:22">
      <c r="B129" s="7" t="s">
        <v>331</v>
      </c>
      <c r="C129" s="106" t="s">
        <v>277</v>
      </c>
      <c r="D129" s="1" t="s">
        <v>511</v>
      </c>
      <c r="E129" s="92">
        <v>2</v>
      </c>
      <c r="F129" s="92" t="s">
        <v>512</v>
      </c>
      <c r="G129" s="1"/>
      <c r="H129" s="92">
        <v>71</v>
      </c>
      <c r="I129" s="108">
        <v>8</v>
      </c>
      <c r="J129" s="140">
        <f t="shared" si="9"/>
        <v>6816</v>
      </c>
      <c r="K129" s="92">
        <v>12</v>
      </c>
      <c r="L129" s="86">
        <f>VLOOKUP(T129,様式第10号事業費及び積算根拠資料!$B:$O,7,FALSE)</f>
        <v>0</v>
      </c>
      <c r="M129" s="86">
        <f>VLOOKUP(T129,様式第10号事業費及び積算根拠資料!$B:$O,8,FALSE)</f>
        <v>0</v>
      </c>
      <c r="N129" s="86">
        <f>VLOOKUP(T129,様式第10号事業費及び積算根拠資料!$B:$O,9,FALSE)</f>
        <v>0</v>
      </c>
      <c r="O129" s="121">
        <f>VLOOKUP(T129,様式第10号事業費及び積算根拠資料!$B:$O,10,FALSE)</f>
        <v>0</v>
      </c>
      <c r="P129" s="3">
        <f t="shared" si="13"/>
        <v>30671.999999999996</v>
      </c>
      <c r="Q129" s="3">
        <f t="shared" si="14"/>
        <v>0</v>
      </c>
      <c r="R129" s="3">
        <f t="shared" si="12"/>
        <v>30671.999999999996</v>
      </c>
      <c r="S129" s="134"/>
      <c r="T129" s="108">
        <v>6</v>
      </c>
      <c r="U129" s="106" t="s">
        <v>571</v>
      </c>
      <c r="V129" s="106" t="s">
        <v>562</v>
      </c>
    </row>
    <row r="130" spans="2:22">
      <c r="B130" s="1"/>
      <c r="C130" s="106" t="s">
        <v>282</v>
      </c>
      <c r="D130" s="1" t="s">
        <v>511</v>
      </c>
      <c r="E130" s="92">
        <v>1</v>
      </c>
      <c r="F130" s="92" t="s">
        <v>515</v>
      </c>
      <c r="G130" s="1" t="s">
        <v>544</v>
      </c>
      <c r="H130" s="92">
        <v>36</v>
      </c>
      <c r="I130" s="108">
        <v>8</v>
      </c>
      <c r="J130" s="140">
        <f t="shared" si="9"/>
        <v>576</v>
      </c>
      <c r="K130" s="92">
        <v>2</v>
      </c>
      <c r="L130" s="86">
        <f>VLOOKUP(T130,様式第10号事業費及び積算根拠資料!$B:$O,7,FALSE)</f>
        <v>0</v>
      </c>
      <c r="M130" s="86">
        <f>VLOOKUP(T130,様式第10号事業費及び積算根拠資料!$B:$O,8,FALSE)</f>
        <v>0</v>
      </c>
      <c r="N130" s="86">
        <f>VLOOKUP(T130,様式第10号事業費及び積算根拠資料!$B:$O,9,FALSE)</f>
        <v>0</v>
      </c>
      <c r="O130" s="121">
        <f>VLOOKUP(T130,様式第10号事業費及び積算根拠資料!$B:$O,10,FALSE)</f>
        <v>0</v>
      </c>
      <c r="P130" s="3">
        <f t="shared" si="13"/>
        <v>2591.9999999999995</v>
      </c>
      <c r="Q130" s="3">
        <f t="shared" si="14"/>
        <v>0</v>
      </c>
      <c r="R130" s="3">
        <f t="shared" si="12"/>
        <v>2591.9999999999995</v>
      </c>
      <c r="S130" s="134"/>
      <c r="T130" s="108">
        <v>24</v>
      </c>
      <c r="U130" s="106" t="s">
        <v>582</v>
      </c>
      <c r="V130" s="106" t="s">
        <v>564</v>
      </c>
    </row>
    <row r="131" spans="2:22">
      <c r="B131" s="1" t="s">
        <v>291</v>
      </c>
      <c r="C131" s="106" t="s">
        <v>254</v>
      </c>
      <c r="D131" s="1" t="s">
        <v>511</v>
      </c>
      <c r="E131" s="92">
        <v>1</v>
      </c>
      <c r="F131" s="92" t="s">
        <v>512</v>
      </c>
      <c r="G131" s="1"/>
      <c r="H131" s="92">
        <v>36</v>
      </c>
      <c r="I131" s="108">
        <v>5</v>
      </c>
      <c r="J131" s="140">
        <f t="shared" si="9"/>
        <v>180</v>
      </c>
      <c r="K131" s="92">
        <v>1</v>
      </c>
      <c r="L131" s="86">
        <f>VLOOKUP(T131,様式第10号事業費及び積算根拠資料!$B:$O,7,FALSE)</f>
        <v>0</v>
      </c>
      <c r="M131" s="86">
        <f>VLOOKUP(T131,様式第10号事業費及び積算根拠資料!$B:$O,8,FALSE)</f>
        <v>0</v>
      </c>
      <c r="N131" s="86">
        <f>VLOOKUP(T131,様式第10号事業費及び積算根拠資料!$B:$O,9,FALSE)</f>
        <v>0</v>
      </c>
      <c r="O131" s="121">
        <f>VLOOKUP(T131,様式第10号事業費及び積算根拠資料!$B:$O,10,FALSE)</f>
        <v>0</v>
      </c>
      <c r="P131" s="3">
        <f t="shared" si="13"/>
        <v>810</v>
      </c>
      <c r="Q131" s="3">
        <f t="shared" si="14"/>
        <v>0</v>
      </c>
      <c r="R131" s="3">
        <f t="shared" si="12"/>
        <v>810</v>
      </c>
      <c r="S131" s="134"/>
      <c r="T131" s="108">
        <v>5</v>
      </c>
      <c r="U131" s="106" t="s">
        <v>566</v>
      </c>
      <c r="V131" s="106" t="s">
        <v>562</v>
      </c>
    </row>
    <row r="132" spans="2:22">
      <c r="B132" s="1"/>
      <c r="C132" s="106" t="s">
        <v>292</v>
      </c>
      <c r="D132" s="1" t="s">
        <v>546</v>
      </c>
      <c r="E132" s="92">
        <v>1</v>
      </c>
      <c r="F132" s="92" t="s">
        <v>512</v>
      </c>
      <c r="G132" s="1" t="s">
        <v>547</v>
      </c>
      <c r="H132" s="92">
        <v>42</v>
      </c>
      <c r="I132" s="108">
        <v>5</v>
      </c>
      <c r="J132" s="140">
        <f t="shared" si="9"/>
        <v>210</v>
      </c>
      <c r="K132" s="92">
        <v>1</v>
      </c>
      <c r="L132" s="86">
        <f>VLOOKUP(T132,様式第10号事業費及び積算根拠資料!$B:$O,7,FALSE)</f>
        <v>0</v>
      </c>
      <c r="M132" s="86">
        <f>VLOOKUP(T132,様式第10号事業費及び積算根拠資料!$B:$O,8,FALSE)</f>
        <v>0</v>
      </c>
      <c r="N132" s="86">
        <f>VLOOKUP(T132,様式第10号事業費及び積算根拠資料!$B:$O,9,FALSE)</f>
        <v>0</v>
      </c>
      <c r="O132" s="121">
        <f>VLOOKUP(T132,様式第10号事業費及び積算根拠資料!$B:$O,10,FALSE)</f>
        <v>0</v>
      </c>
      <c r="P132" s="3">
        <f t="shared" si="13"/>
        <v>945.00000000000011</v>
      </c>
      <c r="Q132" s="3">
        <f t="shared" si="14"/>
        <v>0</v>
      </c>
      <c r="R132" s="3">
        <f t="shared" si="12"/>
        <v>945.00000000000011</v>
      </c>
      <c r="S132" s="134"/>
      <c r="T132" s="108">
        <v>5</v>
      </c>
      <c r="U132" s="106" t="s">
        <v>566</v>
      </c>
      <c r="V132" s="106" t="s">
        <v>562</v>
      </c>
    </row>
    <row r="133" spans="2:22">
      <c r="B133" s="1" t="s">
        <v>332</v>
      </c>
      <c r="C133" s="106" t="s">
        <v>333</v>
      </c>
      <c r="D133" s="1" t="s">
        <v>511</v>
      </c>
      <c r="E133" s="92">
        <v>2</v>
      </c>
      <c r="F133" s="92" t="s">
        <v>512</v>
      </c>
      <c r="G133" s="1" t="s">
        <v>531</v>
      </c>
      <c r="H133" s="92">
        <v>71</v>
      </c>
      <c r="I133" s="108">
        <v>1</v>
      </c>
      <c r="J133" s="140">
        <f t="shared" si="9"/>
        <v>142</v>
      </c>
      <c r="K133" s="92">
        <v>2</v>
      </c>
      <c r="L133" s="86">
        <f>VLOOKUP(T133,様式第10号事業費及び積算根拠資料!$B:$O,7,FALSE)</f>
        <v>0</v>
      </c>
      <c r="M133" s="86">
        <f>VLOOKUP(T133,様式第10号事業費及び積算根拠資料!$B:$O,8,FALSE)</f>
        <v>0</v>
      </c>
      <c r="N133" s="86">
        <f>VLOOKUP(T133,様式第10号事業費及び積算根拠資料!$B:$O,9,FALSE)</f>
        <v>0</v>
      </c>
      <c r="O133" s="121">
        <f>VLOOKUP(T133,様式第10号事業費及び積算根拠資料!$B:$O,10,FALSE)</f>
        <v>0</v>
      </c>
      <c r="P133" s="3">
        <f t="shared" si="13"/>
        <v>639</v>
      </c>
      <c r="Q133" s="3">
        <f t="shared" si="14"/>
        <v>0</v>
      </c>
      <c r="R133" s="3">
        <f t="shared" si="12"/>
        <v>639</v>
      </c>
      <c r="S133" s="134"/>
      <c r="T133" s="108">
        <v>6</v>
      </c>
      <c r="U133" s="106" t="s">
        <v>571</v>
      </c>
      <c r="V133" s="106" t="s">
        <v>562</v>
      </c>
    </row>
    <row r="134" spans="2:22">
      <c r="B134" s="1" t="s">
        <v>334</v>
      </c>
      <c r="C134" s="106" t="s">
        <v>288</v>
      </c>
      <c r="D134" s="1" t="s">
        <v>511</v>
      </c>
      <c r="E134" s="92">
        <v>1</v>
      </c>
      <c r="F134" s="92" t="s">
        <v>515</v>
      </c>
      <c r="G134" s="1" t="s">
        <v>535</v>
      </c>
      <c r="H134" s="92">
        <v>36</v>
      </c>
      <c r="I134" s="108">
        <v>5</v>
      </c>
      <c r="J134" s="140">
        <f t="shared" si="9"/>
        <v>900</v>
      </c>
      <c r="K134" s="92">
        <v>5</v>
      </c>
      <c r="L134" s="86">
        <f>VLOOKUP(T134,様式第10号事業費及び積算根拠資料!$B:$O,7,FALSE)</f>
        <v>0</v>
      </c>
      <c r="M134" s="86">
        <f>VLOOKUP(T134,様式第10号事業費及び積算根拠資料!$B:$O,8,FALSE)</f>
        <v>0</v>
      </c>
      <c r="N134" s="86">
        <f>VLOOKUP(T134,様式第10号事業費及び積算根拠資料!$B:$O,9,FALSE)</f>
        <v>0</v>
      </c>
      <c r="O134" s="121">
        <f>VLOOKUP(T134,様式第10号事業費及び積算根拠資料!$B:$O,10,FALSE)</f>
        <v>0</v>
      </c>
      <c r="P134" s="3">
        <f t="shared" si="13"/>
        <v>4049.9999999999995</v>
      </c>
      <c r="Q134" s="3">
        <f t="shared" si="14"/>
        <v>0</v>
      </c>
      <c r="R134" s="3">
        <f t="shared" si="12"/>
        <v>4049.9999999999995</v>
      </c>
      <c r="S134" s="134"/>
      <c r="T134" s="108">
        <v>10</v>
      </c>
      <c r="U134" s="106" t="s">
        <v>566</v>
      </c>
      <c r="V134" s="106" t="s">
        <v>564</v>
      </c>
    </row>
    <row r="135" spans="2:22">
      <c r="B135" s="1" t="s">
        <v>335</v>
      </c>
      <c r="C135" s="106" t="s">
        <v>336</v>
      </c>
      <c r="D135" s="1" t="s">
        <v>511</v>
      </c>
      <c r="E135" s="92">
        <v>1</v>
      </c>
      <c r="F135" s="92" t="s">
        <v>512</v>
      </c>
      <c r="G135" s="1" t="s">
        <v>540</v>
      </c>
      <c r="H135" s="92">
        <v>36</v>
      </c>
      <c r="I135" s="108">
        <v>8</v>
      </c>
      <c r="J135" s="140">
        <f t="shared" si="9"/>
        <v>1440</v>
      </c>
      <c r="K135" s="92">
        <v>5</v>
      </c>
      <c r="L135" s="86">
        <f>VLOOKUP(T135,様式第10号事業費及び積算根拠資料!$B:$O,7,FALSE)</f>
        <v>0</v>
      </c>
      <c r="M135" s="86">
        <f>VLOOKUP(T135,様式第10号事業費及び積算根拠資料!$B:$O,8,FALSE)</f>
        <v>0</v>
      </c>
      <c r="N135" s="86">
        <f>VLOOKUP(T135,様式第10号事業費及び積算根拠資料!$B:$O,9,FALSE)</f>
        <v>0</v>
      </c>
      <c r="O135" s="121">
        <f>VLOOKUP(T135,様式第10号事業費及び積算根拠資料!$B:$O,10,FALSE)</f>
        <v>0</v>
      </c>
      <c r="P135" s="3">
        <f t="shared" si="13"/>
        <v>6480</v>
      </c>
      <c r="Q135" s="3">
        <f t="shared" si="14"/>
        <v>0</v>
      </c>
      <c r="R135" s="3">
        <f t="shared" si="12"/>
        <v>6480</v>
      </c>
      <c r="S135" s="134"/>
      <c r="T135" s="108">
        <v>17</v>
      </c>
      <c r="U135" s="106" t="s">
        <v>580</v>
      </c>
      <c r="V135" s="106" t="s">
        <v>562</v>
      </c>
    </row>
    <row r="136" spans="2:22">
      <c r="B136" s="1"/>
      <c r="C136" s="106" t="s">
        <v>252</v>
      </c>
      <c r="D136" s="1" t="s">
        <v>524</v>
      </c>
      <c r="E136" s="92">
        <v>1</v>
      </c>
      <c r="F136" s="92" t="s">
        <v>512</v>
      </c>
      <c r="G136" s="1" t="s">
        <v>526</v>
      </c>
      <c r="H136" s="92">
        <v>22</v>
      </c>
      <c r="I136" s="108">
        <v>8</v>
      </c>
      <c r="J136" s="140">
        <f t="shared" si="9"/>
        <v>176</v>
      </c>
      <c r="K136" s="92">
        <v>1</v>
      </c>
      <c r="L136" s="86">
        <f>VLOOKUP(T136,様式第10号事業費及び積算根拠資料!$B:$O,7,FALSE)</f>
        <v>0</v>
      </c>
      <c r="M136" s="86">
        <f>VLOOKUP(T136,様式第10号事業費及び積算根拠資料!$B:$O,8,FALSE)</f>
        <v>0</v>
      </c>
      <c r="N136" s="86">
        <f>VLOOKUP(T136,様式第10号事業費及び積算根拠資料!$B:$O,9,FALSE)</f>
        <v>0</v>
      </c>
      <c r="O136" s="121">
        <f>VLOOKUP(T136,様式第10号事業費及び積算根拠資料!$B:$O,10,FALSE)</f>
        <v>0</v>
      </c>
      <c r="P136" s="3">
        <f t="shared" si="13"/>
        <v>791.99999999999989</v>
      </c>
      <c r="Q136" s="3">
        <f t="shared" si="14"/>
        <v>0</v>
      </c>
      <c r="R136" s="3">
        <f t="shared" si="12"/>
        <v>791.99999999999989</v>
      </c>
      <c r="S136" s="134"/>
      <c r="T136" s="108">
        <v>60</v>
      </c>
      <c r="U136" s="106" t="s">
        <v>573</v>
      </c>
      <c r="V136" s="106" t="s">
        <v>562</v>
      </c>
    </row>
    <row r="137" spans="2:22">
      <c r="B137" s="1" t="s">
        <v>337</v>
      </c>
      <c r="C137" s="106" t="s">
        <v>302</v>
      </c>
      <c r="D137" s="1" t="s">
        <v>518</v>
      </c>
      <c r="E137" s="92">
        <v>1</v>
      </c>
      <c r="F137" s="92" t="s">
        <v>552</v>
      </c>
      <c r="G137" s="1" t="s">
        <v>553</v>
      </c>
      <c r="H137" s="92">
        <v>18</v>
      </c>
      <c r="I137" s="108">
        <v>8</v>
      </c>
      <c r="J137" s="140">
        <f t="shared" si="9"/>
        <v>432</v>
      </c>
      <c r="K137" s="92">
        <v>3</v>
      </c>
      <c r="L137" s="86">
        <f>VLOOKUP(T137,様式第10号事業費及び積算根拠資料!$B:$O,7,FALSE)</f>
        <v>0</v>
      </c>
      <c r="M137" s="86">
        <f>VLOOKUP(T137,様式第10号事業費及び積算根拠資料!$B:$O,8,FALSE)</f>
        <v>0</v>
      </c>
      <c r="N137" s="86">
        <f>VLOOKUP(T137,様式第10号事業費及び積算根拠資料!$B:$O,9,FALSE)</f>
        <v>0</v>
      </c>
      <c r="O137" s="121">
        <f>VLOOKUP(T137,様式第10号事業費及び積算根拠資料!$B:$O,10,FALSE)</f>
        <v>0</v>
      </c>
      <c r="P137" s="3">
        <f t="shared" si="13"/>
        <v>1943.9999999999998</v>
      </c>
      <c r="Q137" s="3">
        <f t="shared" si="14"/>
        <v>0</v>
      </c>
      <c r="R137" s="3">
        <f t="shared" si="12"/>
        <v>1943.9999999999998</v>
      </c>
      <c r="S137" s="134"/>
      <c r="T137" s="108">
        <v>73</v>
      </c>
      <c r="U137" s="106" t="s">
        <v>585</v>
      </c>
      <c r="V137" s="106" t="s">
        <v>564</v>
      </c>
    </row>
    <row r="138" spans="2:22">
      <c r="B138" s="1" t="s">
        <v>338</v>
      </c>
      <c r="C138" s="106" t="s">
        <v>248</v>
      </c>
      <c r="D138" s="1" t="s">
        <v>511</v>
      </c>
      <c r="E138" s="92">
        <v>2</v>
      </c>
      <c r="F138" s="92" t="s">
        <v>512</v>
      </c>
      <c r="G138" s="1"/>
      <c r="H138" s="92">
        <v>71</v>
      </c>
      <c r="I138" s="108">
        <v>1</v>
      </c>
      <c r="J138" s="140">
        <f t="shared" si="9"/>
        <v>852</v>
      </c>
      <c r="K138" s="92">
        <v>12</v>
      </c>
      <c r="L138" s="86">
        <f>VLOOKUP(T138,様式第10号事業費及び積算根拠資料!$B:$O,7,FALSE)</f>
        <v>0</v>
      </c>
      <c r="M138" s="86">
        <f>VLOOKUP(T138,様式第10号事業費及び積算根拠資料!$B:$O,8,FALSE)</f>
        <v>0</v>
      </c>
      <c r="N138" s="86">
        <f>VLOOKUP(T138,様式第10号事業費及び積算根拠資料!$B:$O,9,FALSE)</f>
        <v>0</v>
      </c>
      <c r="O138" s="121">
        <f>VLOOKUP(T138,様式第10号事業費及び積算根拠資料!$B:$O,10,FALSE)</f>
        <v>0</v>
      </c>
      <c r="P138" s="3">
        <f t="shared" si="13"/>
        <v>3833.9999999999995</v>
      </c>
      <c r="Q138" s="3">
        <f t="shared" si="14"/>
        <v>0</v>
      </c>
      <c r="R138" s="3">
        <f t="shared" si="12"/>
        <v>3833.9999999999995</v>
      </c>
      <c r="S138" s="134"/>
      <c r="T138" s="108">
        <v>6</v>
      </c>
      <c r="U138" s="106" t="s">
        <v>571</v>
      </c>
      <c r="V138" s="106" t="s">
        <v>562</v>
      </c>
    </row>
    <row r="139" spans="2:22">
      <c r="B139" s="1"/>
      <c r="C139" s="106" t="s">
        <v>339</v>
      </c>
      <c r="D139" s="1" t="s">
        <v>511</v>
      </c>
      <c r="E139" s="92">
        <v>1</v>
      </c>
      <c r="F139" s="92" t="s">
        <v>512</v>
      </c>
      <c r="G139" s="1" t="s">
        <v>560</v>
      </c>
      <c r="H139" s="92">
        <v>36</v>
      </c>
      <c r="I139" s="108">
        <v>1</v>
      </c>
      <c r="J139" s="140">
        <f t="shared" si="9"/>
        <v>36</v>
      </c>
      <c r="K139" s="92">
        <v>1</v>
      </c>
      <c r="L139" s="86">
        <f>VLOOKUP(T139,様式第10号事業費及び積算根拠資料!$B:$O,7,FALSE)</f>
        <v>0</v>
      </c>
      <c r="M139" s="86">
        <f>VLOOKUP(T139,様式第10号事業費及び積算根拠資料!$B:$O,8,FALSE)</f>
        <v>0</v>
      </c>
      <c r="N139" s="86">
        <f>VLOOKUP(T139,様式第10号事業費及び積算根拠資料!$B:$O,9,FALSE)</f>
        <v>0</v>
      </c>
      <c r="O139" s="121">
        <f>VLOOKUP(T139,様式第10号事業費及び積算根拠資料!$B:$O,10,FALSE)</f>
        <v>0</v>
      </c>
      <c r="P139" s="3">
        <f t="shared" si="13"/>
        <v>161.99999999999997</v>
      </c>
      <c r="Q139" s="3">
        <f t="shared" si="14"/>
        <v>0</v>
      </c>
      <c r="R139" s="3">
        <f t="shared" si="12"/>
        <v>161.99999999999997</v>
      </c>
      <c r="S139" s="134"/>
      <c r="T139" s="108">
        <v>5</v>
      </c>
      <c r="U139" s="106" t="s">
        <v>566</v>
      </c>
      <c r="V139" s="106" t="s">
        <v>562</v>
      </c>
    </row>
    <row r="140" spans="2:22">
      <c r="B140" s="128"/>
      <c r="C140" s="104"/>
      <c r="D140" s="79"/>
      <c r="E140" s="111"/>
      <c r="F140" s="111"/>
      <c r="G140" s="79"/>
      <c r="H140" s="111"/>
      <c r="I140" s="114"/>
      <c r="J140" s="115"/>
      <c r="K140" s="111"/>
      <c r="L140" s="80"/>
      <c r="M140" s="80"/>
      <c r="N140" s="80"/>
      <c r="O140" s="80"/>
      <c r="P140" s="80"/>
      <c r="Q140" s="80"/>
      <c r="R140" s="131"/>
      <c r="S140" s="80"/>
      <c r="T140" s="108"/>
      <c r="U140" s="106"/>
      <c r="V140" s="106"/>
    </row>
    <row r="141" spans="2:22">
      <c r="B141" s="129" t="s">
        <v>151</v>
      </c>
      <c r="C141" s="105"/>
      <c r="D141" s="81"/>
      <c r="E141" s="95"/>
      <c r="F141" s="95"/>
      <c r="G141" s="81"/>
      <c r="H141" s="95"/>
      <c r="I141" s="110"/>
      <c r="J141" s="116"/>
      <c r="K141" s="95"/>
      <c r="L141" s="82"/>
      <c r="M141" s="82"/>
      <c r="N141" s="82"/>
      <c r="O141" s="82"/>
      <c r="P141" s="82"/>
      <c r="Q141" s="82"/>
      <c r="R141" s="132"/>
      <c r="S141" s="82"/>
      <c r="T141" s="108"/>
      <c r="U141" s="106"/>
      <c r="V141" s="106"/>
    </row>
    <row r="142" spans="2:22">
      <c r="B142" s="1" t="s">
        <v>148</v>
      </c>
      <c r="C142" s="106" t="s">
        <v>288</v>
      </c>
      <c r="D142" s="1" t="s">
        <v>511</v>
      </c>
      <c r="E142" s="92">
        <v>1</v>
      </c>
      <c r="F142" s="92" t="s">
        <v>515</v>
      </c>
      <c r="G142" s="1" t="s">
        <v>535</v>
      </c>
      <c r="H142" s="92">
        <v>36</v>
      </c>
      <c r="I142" s="108">
        <v>5</v>
      </c>
      <c r="J142" s="140">
        <f t="shared" ref="J142:J168" si="15">H142*K142*I142</f>
        <v>900</v>
      </c>
      <c r="K142" s="92">
        <v>5</v>
      </c>
      <c r="L142" s="86">
        <f>VLOOKUP(T142,様式第10号事業費及び積算根拠資料!$B:$O,7,FALSE)</f>
        <v>0</v>
      </c>
      <c r="M142" s="86">
        <f>VLOOKUP(T142,様式第10号事業費及び積算根拠資料!$B:$O,8,FALSE)</f>
        <v>0</v>
      </c>
      <c r="N142" s="86">
        <f>VLOOKUP(T142,様式第10号事業費及び積算根拠資料!$B:$O,9,FALSE)</f>
        <v>0</v>
      </c>
      <c r="O142" s="121">
        <f>VLOOKUP(T142,様式第10号事業費及び積算根拠資料!$B:$O,10,FALSE)</f>
        <v>0</v>
      </c>
      <c r="P142" s="3">
        <f t="shared" ref="P142:P145" si="16">H142/1000*I142*K142*200*$R$1</f>
        <v>4049.9999999999995</v>
      </c>
      <c r="Q142" s="3">
        <f t="shared" ref="Q142:Q145" si="17">O142/1000*I142*K142*200*$R$1</f>
        <v>0</v>
      </c>
      <c r="R142" s="3">
        <f t="shared" ref="R142:R168" si="18">P142-Q142</f>
        <v>4049.9999999999995</v>
      </c>
      <c r="S142" s="134"/>
      <c r="T142" s="108">
        <v>10</v>
      </c>
      <c r="U142" s="106" t="s">
        <v>566</v>
      </c>
      <c r="V142" s="106" t="s">
        <v>564</v>
      </c>
    </row>
    <row r="143" spans="2:22">
      <c r="B143" s="1" t="s">
        <v>291</v>
      </c>
      <c r="C143" s="106" t="s">
        <v>254</v>
      </c>
      <c r="D143" s="1" t="s">
        <v>511</v>
      </c>
      <c r="E143" s="92">
        <v>1</v>
      </c>
      <c r="F143" s="92" t="s">
        <v>512</v>
      </c>
      <c r="G143" s="1"/>
      <c r="H143" s="92">
        <v>36</v>
      </c>
      <c r="I143" s="108">
        <v>5</v>
      </c>
      <c r="J143" s="140">
        <f t="shared" si="15"/>
        <v>180</v>
      </c>
      <c r="K143" s="92">
        <v>1</v>
      </c>
      <c r="L143" s="86">
        <f>VLOOKUP(T143,様式第10号事業費及び積算根拠資料!$B:$O,7,FALSE)</f>
        <v>0</v>
      </c>
      <c r="M143" s="86">
        <f>VLOOKUP(T143,様式第10号事業費及び積算根拠資料!$B:$O,8,FALSE)</f>
        <v>0</v>
      </c>
      <c r="N143" s="86">
        <f>VLOOKUP(T143,様式第10号事業費及び積算根拠資料!$B:$O,9,FALSE)</f>
        <v>0</v>
      </c>
      <c r="O143" s="121">
        <f>VLOOKUP(T143,様式第10号事業費及び積算根拠資料!$B:$O,10,FALSE)</f>
        <v>0</v>
      </c>
      <c r="P143" s="3">
        <f t="shared" si="16"/>
        <v>810</v>
      </c>
      <c r="Q143" s="3">
        <f t="shared" si="17"/>
        <v>0</v>
      </c>
      <c r="R143" s="3">
        <f t="shared" si="18"/>
        <v>810</v>
      </c>
      <c r="S143" s="134"/>
      <c r="T143" s="108">
        <v>5</v>
      </c>
      <c r="U143" s="106" t="s">
        <v>566</v>
      </c>
      <c r="V143" s="106" t="s">
        <v>562</v>
      </c>
    </row>
    <row r="144" spans="2:22">
      <c r="B144" s="1"/>
      <c r="C144" s="106" t="s">
        <v>292</v>
      </c>
      <c r="D144" s="1" t="s">
        <v>546</v>
      </c>
      <c r="E144" s="92">
        <v>1</v>
      </c>
      <c r="F144" s="92" t="s">
        <v>512</v>
      </c>
      <c r="G144" s="1" t="s">
        <v>547</v>
      </c>
      <c r="H144" s="92">
        <v>42</v>
      </c>
      <c r="I144" s="108">
        <v>5</v>
      </c>
      <c r="J144" s="140">
        <f t="shared" si="15"/>
        <v>210</v>
      </c>
      <c r="K144" s="92">
        <v>1</v>
      </c>
      <c r="L144" s="86">
        <f>VLOOKUP(T144,様式第10号事業費及び積算根拠資料!$B:$O,7,FALSE)</f>
        <v>0</v>
      </c>
      <c r="M144" s="86">
        <f>VLOOKUP(T144,様式第10号事業費及び積算根拠資料!$B:$O,8,FALSE)</f>
        <v>0</v>
      </c>
      <c r="N144" s="86">
        <f>VLOOKUP(T144,様式第10号事業費及び積算根拠資料!$B:$O,9,FALSE)</f>
        <v>0</v>
      </c>
      <c r="O144" s="121">
        <f>VLOOKUP(T144,様式第10号事業費及び積算根拠資料!$B:$O,10,FALSE)</f>
        <v>0</v>
      </c>
      <c r="P144" s="3">
        <f t="shared" si="16"/>
        <v>945.00000000000011</v>
      </c>
      <c r="Q144" s="3">
        <f t="shared" si="17"/>
        <v>0</v>
      </c>
      <c r="R144" s="3">
        <f t="shared" si="18"/>
        <v>945.00000000000011</v>
      </c>
      <c r="S144" s="134"/>
      <c r="T144" s="108">
        <v>5</v>
      </c>
      <c r="U144" s="106" t="s">
        <v>566</v>
      </c>
      <c r="V144" s="106" t="s">
        <v>562</v>
      </c>
    </row>
    <row r="145" spans="2:22">
      <c r="B145" s="1" t="s">
        <v>340</v>
      </c>
      <c r="C145" s="106" t="s">
        <v>249</v>
      </c>
      <c r="D145" s="1" t="s">
        <v>511</v>
      </c>
      <c r="E145" s="92">
        <v>2</v>
      </c>
      <c r="F145" s="92" t="s">
        <v>512</v>
      </c>
      <c r="G145" s="1"/>
      <c r="H145" s="92">
        <v>71</v>
      </c>
      <c r="I145" s="108">
        <v>2</v>
      </c>
      <c r="J145" s="140">
        <f t="shared" si="15"/>
        <v>426</v>
      </c>
      <c r="K145" s="92">
        <v>3</v>
      </c>
      <c r="L145" s="86">
        <f>VLOOKUP(T145,様式第10号事業費及び積算根拠資料!$B:$O,7,FALSE)</f>
        <v>0</v>
      </c>
      <c r="M145" s="86">
        <f>VLOOKUP(T145,様式第10号事業費及び積算根拠資料!$B:$O,8,FALSE)</f>
        <v>0</v>
      </c>
      <c r="N145" s="86">
        <f>VLOOKUP(T145,様式第10号事業費及び積算根拠資料!$B:$O,9,FALSE)</f>
        <v>0</v>
      </c>
      <c r="O145" s="121">
        <f>VLOOKUP(T145,様式第10号事業費及び積算根拠資料!$B:$O,10,FALSE)</f>
        <v>0</v>
      </c>
      <c r="P145" s="3">
        <f t="shared" si="16"/>
        <v>1916.9999999999998</v>
      </c>
      <c r="Q145" s="3">
        <f t="shared" si="17"/>
        <v>0</v>
      </c>
      <c r="R145" s="3">
        <f t="shared" si="18"/>
        <v>1916.9999999999998</v>
      </c>
      <c r="S145" s="134"/>
      <c r="T145" s="108">
        <v>6</v>
      </c>
      <c r="U145" s="106" t="s">
        <v>571</v>
      </c>
      <c r="V145" s="106" t="s">
        <v>562</v>
      </c>
    </row>
    <row r="146" spans="2:22">
      <c r="B146" s="1" t="s">
        <v>172</v>
      </c>
      <c r="C146" s="106" t="s">
        <v>277</v>
      </c>
      <c r="D146" s="1" t="s">
        <v>511</v>
      </c>
      <c r="E146" s="92">
        <v>2</v>
      </c>
      <c r="F146" s="92" t="s">
        <v>512</v>
      </c>
      <c r="G146" s="1"/>
      <c r="H146" s="92">
        <v>71</v>
      </c>
      <c r="I146" s="108">
        <v>2</v>
      </c>
      <c r="J146" s="140">
        <f t="shared" si="15"/>
        <v>2130</v>
      </c>
      <c r="K146" s="92">
        <v>15</v>
      </c>
      <c r="L146" s="86">
        <f>VLOOKUP(T146,様式第10号事業費及び積算根拠資料!$B:$O,7,FALSE)</f>
        <v>0</v>
      </c>
      <c r="M146" s="86">
        <f>VLOOKUP(T146,様式第10号事業費及び積算根拠資料!$B:$O,8,FALSE)</f>
        <v>0</v>
      </c>
      <c r="N146" s="86">
        <f>VLOOKUP(T146,様式第10号事業費及び積算根拠資料!$B:$O,9,FALSE)</f>
        <v>0</v>
      </c>
      <c r="O146" s="121">
        <f>VLOOKUP(T146,様式第10号事業費及び積算根拠資料!$B:$O,10,FALSE)</f>
        <v>0</v>
      </c>
      <c r="P146" s="3">
        <f t="shared" ref="P146:P168" si="19">H146/1000*I146*K146*200*$R$1</f>
        <v>9585</v>
      </c>
      <c r="Q146" s="3">
        <f t="shared" ref="Q146:Q168" si="20">O146/1000*I146*K146*200*$R$1</f>
        <v>0</v>
      </c>
      <c r="R146" s="3">
        <f t="shared" si="18"/>
        <v>9585</v>
      </c>
      <c r="S146" s="134"/>
      <c r="T146" s="108">
        <v>6</v>
      </c>
      <c r="U146" s="106" t="s">
        <v>571</v>
      </c>
      <c r="V146" s="106" t="s">
        <v>562</v>
      </c>
    </row>
    <row r="147" spans="2:22">
      <c r="B147" s="1"/>
      <c r="C147" s="106" t="s">
        <v>282</v>
      </c>
      <c r="D147" s="1" t="s">
        <v>511</v>
      </c>
      <c r="E147" s="92">
        <v>1</v>
      </c>
      <c r="F147" s="92" t="s">
        <v>515</v>
      </c>
      <c r="G147" s="1" t="s">
        <v>544</v>
      </c>
      <c r="H147" s="92">
        <v>36</v>
      </c>
      <c r="I147" s="108">
        <v>2</v>
      </c>
      <c r="J147" s="140">
        <f t="shared" si="15"/>
        <v>144</v>
      </c>
      <c r="K147" s="92">
        <v>2</v>
      </c>
      <c r="L147" s="86">
        <f>VLOOKUP(T147,様式第10号事業費及び積算根拠資料!$B:$O,7,FALSE)</f>
        <v>0</v>
      </c>
      <c r="M147" s="86">
        <f>VLOOKUP(T147,様式第10号事業費及び積算根拠資料!$B:$O,8,FALSE)</f>
        <v>0</v>
      </c>
      <c r="N147" s="86">
        <f>VLOOKUP(T147,様式第10号事業費及び積算根拠資料!$B:$O,9,FALSE)</f>
        <v>0</v>
      </c>
      <c r="O147" s="121">
        <f>VLOOKUP(T147,様式第10号事業費及び積算根拠資料!$B:$O,10,FALSE)</f>
        <v>0</v>
      </c>
      <c r="P147" s="3">
        <f t="shared" si="19"/>
        <v>647.99999999999989</v>
      </c>
      <c r="Q147" s="3">
        <f t="shared" si="20"/>
        <v>0</v>
      </c>
      <c r="R147" s="3">
        <f t="shared" si="18"/>
        <v>647.99999999999989</v>
      </c>
      <c r="S147" s="134"/>
      <c r="T147" s="108">
        <v>24</v>
      </c>
      <c r="U147" s="106" t="s">
        <v>582</v>
      </c>
      <c r="V147" s="106" t="s">
        <v>564</v>
      </c>
    </row>
    <row r="148" spans="2:22">
      <c r="B148" s="1" t="s">
        <v>341</v>
      </c>
      <c r="C148" s="106" t="s">
        <v>288</v>
      </c>
      <c r="D148" s="1" t="s">
        <v>511</v>
      </c>
      <c r="E148" s="92">
        <v>1</v>
      </c>
      <c r="F148" s="92" t="s">
        <v>515</v>
      </c>
      <c r="G148" s="1" t="s">
        <v>535</v>
      </c>
      <c r="H148" s="92">
        <v>36</v>
      </c>
      <c r="I148" s="108">
        <v>5</v>
      </c>
      <c r="J148" s="140">
        <f t="shared" si="15"/>
        <v>2880</v>
      </c>
      <c r="K148" s="92">
        <v>16</v>
      </c>
      <c r="L148" s="86">
        <f>VLOOKUP(T148,様式第10号事業費及び積算根拠資料!$B:$O,7,FALSE)</f>
        <v>0</v>
      </c>
      <c r="M148" s="86">
        <f>VLOOKUP(T148,様式第10号事業費及び積算根拠資料!$B:$O,8,FALSE)</f>
        <v>0</v>
      </c>
      <c r="N148" s="86">
        <f>VLOOKUP(T148,様式第10号事業費及び積算根拠資料!$B:$O,9,FALSE)</f>
        <v>0</v>
      </c>
      <c r="O148" s="121">
        <f>VLOOKUP(T148,様式第10号事業費及び積算根拠資料!$B:$O,10,FALSE)</f>
        <v>0</v>
      </c>
      <c r="P148" s="3">
        <f t="shared" si="19"/>
        <v>12960</v>
      </c>
      <c r="Q148" s="3">
        <f t="shared" si="20"/>
        <v>0</v>
      </c>
      <c r="R148" s="3">
        <f t="shared" si="18"/>
        <v>12960</v>
      </c>
      <c r="S148" s="134"/>
      <c r="T148" s="108">
        <v>10</v>
      </c>
      <c r="U148" s="106" t="s">
        <v>566</v>
      </c>
      <c r="V148" s="106" t="s">
        <v>564</v>
      </c>
    </row>
    <row r="149" spans="2:22">
      <c r="B149" s="1" t="s">
        <v>342</v>
      </c>
      <c r="C149" s="106" t="s">
        <v>249</v>
      </c>
      <c r="D149" s="1" t="s">
        <v>511</v>
      </c>
      <c r="E149" s="92">
        <v>2</v>
      </c>
      <c r="F149" s="92" t="s">
        <v>512</v>
      </c>
      <c r="G149" s="1"/>
      <c r="H149" s="92">
        <v>71</v>
      </c>
      <c r="I149" s="108">
        <v>4</v>
      </c>
      <c r="J149" s="140">
        <f t="shared" si="15"/>
        <v>852</v>
      </c>
      <c r="K149" s="92">
        <v>3</v>
      </c>
      <c r="L149" s="86">
        <f>VLOOKUP(T149,様式第10号事業費及び積算根拠資料!$B:$O,7,FALSE)</f>
        <v>0</v>
      </c>
      <c r="M149" s="86">
        <f>VLOOKUP(T149,様式第10号事業費及び積算根拠資料!$B:$O,8,FALSE)</f>
        <v>0</v>
      </c>
      <c r="N149" s="86">
        <f>VLOOKUP(T149,様式第10号事業費及び積算根拠資料!$B:$O,9,FALSE)</f>
        <v>0</v>
      </c>
      <c r="O149" s="121">
        <f>VLOOKUP(T149,様式第10号事業費及び積算根拠資料!$B:$O,10,FALSE)</f>
        <v>0</v>
      </c>
      <c r="P149" s="3">
        <f t="shared" si="19"/>
        <v>3833.9999999999995</v>
      </c>
      <c r="Q149" s="3">
        <f t="shared" si="20"/>
        <v>0</v>
      </c>
      <c r="R149" s="3">
        <f t="shared" si="18"/>
        <v>3833.9999999999995</v>
      </c>
      <c r="S149" s="134"/>
      <c r="T149" s="108">
        <v>6</v>
      </c>
      <c r="U149" s="106" t="s">
        <v>571</v>
      </c>
      <c r="V149" s="106" t="s">
        <v>562</v>
      </c>
    </row>
    <row r="150" spans="2:22">
      <c r="B150" s="1" t="s">
        <v>343</v>
      </c>
      <c r="C150" s="106" t="s">
        <v>277</v>
      </c>
      <c r="D150" s="1" t="s">
        <v>511</v>
      </c>
      <c r="E150" s="92">
        <v>2</v>
      </c>
      <c r="F150" s="92" t="s">
        <v>512</v>
      </c>
      <c r="G150" s="1"/>
      <c r="H150" s="92">
        <v>71</v>
      </c>
      <c r="I150" s="108">
        <v>4</v>
      </c>
      <c r="J150" s="140">
        <f t="shared" si="15"/>
        <v>4260</v>
      </c>
      <c r="K150" s="92">
        <v>15</v>
      </c>
      <c r="L150" s="86">
        <f>VLOOKUP(T150,様式第10号事業費及び積算根拠資料!$B:$O,7,FALSE)</f>
        <v>0</v>
      </c>
      <c r="M150" s="86">
        <f>VLOOKUP(T150,様式第10号事業費及び積算根拠資料!$B:$O,8,FALSE)</f>
        <v>0</v>
      </c>
      <c r="N150" s="86">
        <f>VLOOKUP(T150,様式第10号事業費及び積算根拠資料!$B:$O,9,FALSE)</f>
        <v>0</v>
      </c>
      <c r="O150" s="121">
        <f>VLOOKUP(T150,様式第10号事業費及び積算根拠資料!$B:$O,10,FALSE)</f>
        <v>0</v>
      </c>
      <c r="P150" s="3">
        <f t="shared" si="19"/>
        <v>19170</v>
      </c>
      <c r="Q150" s="3">
        <f t="shared" si="20"/>
        <v>0</v>
      </c>
      <c r="R150" s="3">
        <f t="shared" si="18"/>
        <v>19170</v>
      </c>
      <c r="S150" s="134"/>
      <c r="T150" s="108">
        <v>6</v>
      </c>
      <c r="U150" s="106" t="s">
        <v>571</v>
      </c>
      <c r="V150" s="106" t="s">
        <v>562</v>
      </c>
    </row>
    <row r="151" spans="2:22">
      <c r="B151" s="1"/>
      <c r="C151" s="106" t="s">
        <v>282</v>
      </c>
      <c r="D151" s="1" t="s">
        <v>511</v>
      </c>
      <c r="E151" s="92">
        <v>1</v>
      </c>
      <c r="F151" s="92" t="s">
        <v>515</v>
      </c>
      <c r="G151" s="1" t="s">
        <v>544</v>
      </c>
      <c r="H151" s="92">
        <v>36</v>
      </c>
      <c r="I151" s="108">
        <v>4</v>
      </c>
      <c r="J151" s="140">
        <f t="shared" si="15"/>
        <v>288</v>
      </c>
      <c r="K151" s="92">
        <v>2</v>
      </c>
      <c r="L151" s="86">
        <f>VLOOKUP(T151,様式第10号事業費及び積算根拠資料!$B:$O,7,FALSE)</f>
        <v>0</v>
      </c>
      <c r="M151" s="86">
        <f>VLOOKUP(T151,様式第10号事業費及び積算根拠資料!$B:$O,8,FALSE)</f>
        <v>0</v>
      </c>
      <c r="N151" s="86">
        <f>VLOOKUP(T151,様式第10号事業費及び積算根拠資料!$B:$O,9,FALSE)</f>
        <v>0</v>
      </c>
      <c r="O151" s="121">
        <f>VLOOKUP(T151,様式第10号事業費及び積算根拠資料!$B:$O,10,FALSE)</f>
        <v>0</v>
      </c>
      <c r="P151" s="3">
        <f t="shared" si="19"/>
        <v>1295.9999999999998</v>
      </c>
      <c r="Q151" s="3">
        <f t="shared" si="20"/>
        <v>0</v>
      </c>
      <c r="R151" s="3">
        <f t="shared" si="18"/>
        <v>1295.9999999999998</v>
      </c>
      <c r="S151" s="134"/>
      <c r="T151" s="108">
        <v>24</v>
      </c>
      <c r="U151" s="106" t="s">
        <v>582</v>
      </c>
      <c r="V151" s="106" t="s">
        <v>564</v>
      </c>
    </row>
    <row r="152" spans="2:22">
      <c r="B152" s="1" t="s">
        <v>344</v>
      </c>
      <c r="C152" s="106" t="s">
        <v>277</v>
      </c>
      <c r="D152" s="1" t="s">
        <v>511</v>
      </c>
      <c r="E152" s="92">
        <v>2</v>
      </c>
      <c r="F152" s="92" t="s">
        <v>512</v>
      </c>
      <c r="G152" s="1"/>
      <c r="H152" s="92">
        <v>71</v>
      </c>
      <c r="I152" s="108">
        <v>1</v>
      </c>
      <c r="J152" s="140">
        <f t="shared" si="15"/>
        <v>639</v>
      </c>
      <c r="K152" s="92">
        <v>9</v>
      </c>
      <c r="L152" s="86">
        <f>VLOOKUP(T152,様式第10号事業費及び積算根拠資料!$B:$O,7,FALSE)</f>
        <v>0</v>
      </c>
      <c r="M152" s="86">
        <f>VLOOKUP(T152,様式第10号事業費及び積算根拠資料!$B:$O,8,FALSE)</f>
        <v>0</v>
      </c>
      <c r="N152" s="86">
        <f>VLOOKUP(T152,様式第10号事業費及び積算根拠資料!$B:$O,9,FALSE)</f>
        <v>0</v>
      </c>
      <c r="O152" s="121">
        <f>VLOOKUP(T152,様式第10号事業費及び積算根拠資料!$B:$O,10,FALSE)</f>
        <v>0</v>
      </c>
      <c r="P152" s="3">
        <f t="shared" si="19"/>
        <v>2875.4999999999995</v>
      </c>
      <c r="Q152" s="3">
        <f t="shared" si="20"/>
        <v>0</v>
      </c>
      <c r="R152" s="3">
        <f t="shared" si="18"/>
        <v>2875.4999999999995</v>
      </c>
      <c r="S152" s="134"/>
      <c r="T152" s="108">
        <v>6</v>
      </c>
      <c r="U152" s="106" t="s">
        <v>571</v>
      </c>
      <c r="V152" s="106" t="s">
        <v>562</v>
      </c>
    </row>
    <row r="153" spans="2:22">
      <c r="B153" s="1"/>
      <c r="C153" s="106" t="s">
        <v>282</v>
      </c>
      <c r="D153" s="1" t="s">
        <v>511</v>
      </c>
      <c r="E153" s="92">
        <v>1</v>
      </c>
      <c r="F153" s="92" t="s">
        <v>515</v>
      </c>
      <c r="G153" s="1" t="s">
        <v>544</v>
      </c>
      <c r="H153" s="92">
        <v>36</v>
      </c>
      <c r="I153" s="108">
        <v>1</v>
      </c>
      <c r="J153" s="140">
        <f t="shared" si="15"/>
        <v>72</v>
      </c>
      <c r="K153" s="92">
        <v>2</v>
      </c>
      <c r="L153" s="86">
        <f>VLOOKUP(T153,様式第10号事業費及び積算根拠資料!$B:$O,7,FALSE)</f>
        <v>0</v>
      </c>
      <c r="M153" s="86">
        <f>VLOOKUP(T153,様式第10号事業費及び積算根拠資料!$B:$O,8,FALSE)</f>
        <v>0</v>
      </c>
      <c r="N153" s="86">
        <f>VLOOKUP(T153,様式第10号事業費及び積算根拠資料!$B:$O,9,FALSE)</f>
        <v>0</v>
      </c>
      <c r="O153" s="121">
        <f>VLOOKUP(T153,様式第10号事業費及び積算根拠資料!$B:$O,10,FALSE)</f>
        <v>0</v>
      </c>
      <c r="P153" s="3">
        <f t="shared" si="19"/>
        <v>323.99999999999994</v>
      </c>
      <c r="Q153" s="3">
        <f t="shared" si="20"/>
        <v>0</v>
      </c>
      <c r="R153" s="3">
        <f t="shared" si="18"/>
        <v>323.99999999999994</v>
      </c>
      <c r="S153" s="134"/>
      <c r="T153" s="108">
        <v>24</v>
      </c>
      <c r="U153" s="106" t="s">
        <v>582</v>
      </c>
      <c r="V153" s="106" t="s">
        <v>564</v>
      </c>
    </row>
    <row r="154" spans="2:22">
      <c r="B154" s="1" t="s">
        <v>321</v>
      </c>
      <c r="C154" s="106" t="s">
        <v>254</v>
      </c>
      <c r="D154" s="1" t="s">
        <v>511</v>
      </c>
      <c r="E154" s="92">
        <v>1</v>
      </c>
      <c r="F154" s="92" t="s">
        <v>512</v>
      </c>
      <c r="G154" s="1"/>
      <c r="H154" s="92">
        <v>36</v>
      </c>
      <c r="I154" s="108">
        <v>5</v>
      </c>
      <c r="J154" s="140">
        <f t="shared" si="15"/>
        <v>360</v>
      </c>
      <c r="K154" s="92">
        <v>2</v>
      </c>
      <c r="L154" s="86">
        <f>VLOOKUP(T154,様式第10号事業費及び積算根拠資料!$B:$O,7,FALSE)</f>
        <v>0</v>
      </c>
      <c r="M154" s="86">
        <f>VLOOKUP(T154,様式第10号事業費及び積算根拠資料!$B:$O,8,FALSE)</f>
        <v>0</v>
      </c>
      <c r="N154" s="86">
        <f>VLOOKUP(T154,様式第10号事業費及び積算根拠資料!$B:$O,9,FALSE)</f>
        <v>0</v>
      </c>
      <c r="O154" s="121">
        <f>VLOOKUP(T154,様式第10号事業費及び積算根拠資料!$B:$O,10,FALSE)</f>
        <v>0</v>
      </c>
      <c r="P154" s="3">
        <f t="shared" si="19"/>
        <v>1620</v>
      </c>
      <c r="Q154" s="3">
        <f t="shared" si="20"/>
        <v>0</v>
      </c>
      <c r="R154" s="3">
        <f t="shared" si="18"/>
        <v>1620</v>
      </c>
      <c r="S154" s="134"/>
      <c r="T154" s="108">
        <v>5</v>
      </c>
      <c r="U154" s="106" t="s">
        <v>566</v>
      </c>
      <c r="V154" s="106" t="s">
        <v>562</v>
      </c>
    </row>
    <row r="155" spans="2:22">
      <c r="B155" s="1"/>
      <c r="C155" s="106" t="s">
        <v>292</v>
      </c>
      <c r="D155" s="1" t="s">
        <v>546</v>
      </c>
      <c r="E155" s="92">
        <v>1</v>
      </c>
      <c r="F155" s="92" t="s">
        <v>512</v>
      </c>
      <c r="G155" s="1" t="s">
        <v>547</v>
      </c>
      <c r="H155" s="92">
        <v>42</v>
      </c>
      <c r="I155" s="108">
        <v>5</v>
      </c>
      <c r="J155" s="140">
        <f t="shared" si="15"/>
        <v>210</v>
      </c>
      <c r="K155" s="92">
        <v>1</v>
      </c>
      <c r="L155" s="86">
        <f>VLOOKUP(T155,様式第10号事業費及び積算根拠資料!$B:$O,7,FALSE)</f>
        <v>0</v>
      </c>
      <c r="M155" s="86">
        <f>VLOOKUP(T155,様式第10号事業費及び積算根拠資料!$B:$O,8,FALSE)</f>
        <v>0</v>
      </c>
      <c r="N155" s="86">
        <f>VLOOKUP(T155,様式第10号事業費及び積算根拠資料!$B:$O,9,FALSE)</f>
        <v>0</v>
      </c>
      <c r="O155" s="121">
        <f>VLOOKUP(T155,様式第10号事業費及び積算根拠資料!$B:$O,10,FALSE)</f>
        <v>0</v>
      </c>
      <c r="P155" s="3">
        <f t="shared" si="19"/>
        <v>945.00000000000011</v>
      </c>
      <c r="Q155" s="3">
        <f t="shared" si="20"/>
        <v>0</v>
      </c>
      <c r="R155" s="3">
        <f t="shared" si="18"/>
        <v>945.00000000000011</v>
      </c>
      <c r="S155" s="134"/>
      <c r="T155" s="108">
        <v>5</v>
      </c>
      <c r="U155" s="106" t="s">
        <v>566</v>
      </c>
      <c r="V155" s="106" t="s">
        <v>562</v>
      </c>
    </row>
    <row r="156" spans="2:22">
      <c r="B156" s="1" t="s">
        <v>345</v>
      </c>
      <c r="C156" s="106" t="s">
        <v>249</v>
      </c>
      <c r="D156" s="1" t="s">
        <v>511</v>
      </c>
      <c r="E156" s="92">
        <v>2</v>
      </c>
      <c r="F156" s="92" t="s">
        <v>512</v>
      </c>
      <c r="G156" s="1"/>
      <c r="H156" s="92">
        <v>71</v>
      </c>
      <c r="I156" s="108">
        <v>1</v>
      </c>
      <c r="J156" s="140">
        <f t="shared" si="15"/>
        <v>142</v>
      </c>
      <c r="K156" s="92">
        <v>2</v>
      </c>
      <c r="L156" s="86">
        <f>VLOOKUP(T156,様式第10号事業費及び積算根拠資料!$B:$O,7,FALSE)</f>
        <v>0</v>
      </c>
      <c r="M156" s="86">
        <f>VLOOKUP(T156,様式第10号事業費及び積算根拠資料!$B:$O,8,FALSE)</f>
        <v>0</v>
      </c>
      <c r="N156" s="86">
        <f>VLOOKUP(T156,様式第10号事業費及び積算根拠資料!$B:$O,9,FALSE)</f>
        <v>0</v>
      </c>
      <c r="O156" s="121">
        <f>VLOOKUP(T156,様式第10号事業費及び積算根拠資料!$B:$O,10,FALSE)</f>
        <v>0</v>
      </c>
      <c r="P156" s="3">
        <f t="shared" si="19"/>
        <v>639</v>
      </c>
      <c r="Q156" s="3">
        <f t="shared" si="20"/>
        <v>0</v>
      </c>
      <c r="R156" s="3">
        <f t="shared" si="18"/>
        <v>639</v>
      </c>
      <c r="S156" s="134"/>
      <c r="T156" s="108">
        <v>6</v>
      </c>
      <c r="U156" s="106" t="s">
        <v>571</v>
      </c>
      <c r="V156" s="106" t="s">
        <v>562</v>
      </c>
    </row>
    <row r="157" spans="2:22">
      <c r="B157" s="1" t="s">
        <v>346</v>
      </c>
      <c r="C157" s="106" t="s">
        <v>323</v>
      </c>
      <c r="D157" s="1" t="s">
        <v>558</v>
      </c>
      <c r="E157" s="92">
        <v>2</v>
      </c>
      <c r="F157" s="92" t="s">
        <v>515</v>
      </c>
      <c r="G157" s="1" t="s">
        <v>559</v>
      </c>
      <c r="H157" s="92">
        <v>76</v>
      </c>
      <c r="I157" s="108">
        <v>5</v>
      </c>
      <c r="J157" s="140">
        <f t="shared" si="15"/>
        <v>1900</v>
      </c>
      <c r="K157" s="92">
        <v>5</v>
      </c>
      <c r="L157" s="86">
        <f>VLOOKUP(T157,様式第10号事業費及び積算根拠資料!$B:$O,7,FALSE)</f>
        <v>0</v>
      </c>
      <c r="M157" s="86">
        <f>VLOOKUP(T157,様式第10号事業費及び積算根拠資料!$B:$O,8,FALSE)</f>
        <v>0</v>
      </c>
      <c r="N157" s="86">
        <f>VLOOKUP(T157,様式第10号事業費及び積算根拠資料!$B:$O,9,FALSE)</f>
        <v>0</v>
      </c>
      <c r="O157" s="121">
        <f>VLOOKUP(T157,様式第10号事業費及び積算根拠資料!$B:$O,10,FALSE)</f>
        <v>0</v>
      </c>
      <c r="P157" s="3">
        <f t="shared" si="19"/>
        <v>8550</v>
      </c>
      <c r="Q157" s="3">
        <f t="shared" si="20"/>
        <v>0</v>
      </c>
      <c r="R157" s="3">
        <f t="shared" si="18"/>
        <v>8550</v>
      </c>
      <c r="S157" s="134"/>
      <c r="T157" s="108">
        <v>57</v>
      </c>
      <c r="U157" s="106" t="s">
        <v>575</v>
      </c>
      <c r="V157" s="106" t="s">
        <v>562</v>
      </c>
    </row>
    <row r="158" spans="2:22">
      <c r="B158" s="1" t="s">
        <v>347</v>
      </c>
      <c r="C158" s="106" t="s">
        <v>241</v>
      </c>
      <c r="D158" s="1" t="s">
        <v>520</v>
      </c>
      <c r="E158" s="92">
        <v>3</v>
      </c>
      <c r="F158" s="92" t="s">
        <v>515</v>
      </c>
      <c r="G158" s="1" t="s">
        <v>516</v>
      </c>
      <c r="H158" s="92">
        <v>105</v>
      </c>
      <c r="I158" s="108">
        <v>5</v>
      </c>
      <c r="J158" s="140">
        <f t="shared" si="15"/>
        <v>3150</v>
      </c>
      <c r="K158" s="92">
        <v>6</v>
      </c>
      <c r="L158" s="86">
        <f>VLOOKUP(T158,様式第10号事業費及び積算根拠資料!$B:$O,7,FALSE)</f>
        <v>0</v>
      </c>
      <c r="M158" s="86">
        <f>VLOOKUP(T158,様式第10号事業費及び積算根拠資料!$B:$O,8,FALSE)</f>
        <v>0</v>
      </c>
      <c r="N158" s="86">
        <f>VLOOKUP(T158,様式第10号事業費及び積算根拠資料!$B:$O,9,FALSE)</f>
        <v>0</v>
      </c>
      <c r="O158" s="121">
        <f>VLOOKUP(T158,様式第10号事業費及び積算根拠資料!$B:$O,10,FALSE)</f>
        <v>0</v>
      </c>
      <c r="P158" s="3">
        <f t="shared" si="19"/>
        <v>14175.000000000002</v>
      </c>
      <c r="Q158" s="3">
        <f t="shared" si="20"/>
        <v>0</v>
      </c>
      <c r="R158" s="3">
        <f t="shared" si="18"/>
        <v>14175.000000000002</v>
      </c>
      <c r="S158" s="134"/>
      <c r="T158" s="108">
        <v>41</v>
      </c>
      <c r="U158" s="106" t="s">
        <v>568</v>
      </c>
      <c r="V158" s="106" t="s">
        <v>564</v>
      </c>
    </row>
    <row r="159" spans="2:22">
      <c r="B159" s="1" t="s">
        <v>348</v>
      </c>
      <c r="C159" s="106" t="s">
        <v>254</v>
      </c>
      <c r="D159" s="1" t="s">
        <v>511</v>
      </c>
      <c r="E159" s="92">
        <v>1</v>
      </c>
      <c r="F159" s="92" t="s">
        <v>512</v>
      </c>
      <c r="G159" s="1"/>
      <c r="H159" s="92">
        <v>36</v>
      </c>
      <c r="I159" s="108">
        <v>4</v>
      </c>
      <c r="J159" s="140">
        <f t="shared" si="15"/>
        <v>288</v>
      </c>
      <c r="K159" s="92">
        <v>2</v>
      </c>
      <c r="L159" s="86">
        <f>VLOOKUP(T159,様式第10号事業費及び積算根拠資料!$B:$O,7,FALSE)</f>
        <v>0</v>
      </c>
      <c r="M159" s="86">
        <f>VLOOKUP(T159,様式第10号事業費及び積算根拠資料!$B:$O,8,FALSE)</f>
        <v>0</v>
      </c>
      <c r="N159" s="86">
        <f>VLOOKUP(T159,様式第10号事業費及び積算根拠資料!$B:$O,9,FALSE)</f>
        <v>0</v>
      </c>
      <c r="O159" s="121">
        <f>VLOOKUP(T159,様式第10号事業費及び積算根拠資料!$B:$O,10,FALSE)</f>
        <v>0</v>
      </c>
      <c r="P159" s="3">
        <f t="shared" si="19"/>
        <v>1295.9999999999998</v>
      </c>
      <c r="Q159" s="3">
        <f t="shared" si="20"/>
        <v>0</v>
      </c>
      <c r="R159" s="3">
        <f t="shared" si="18"/>
        <v>1295.9999999999998</v>
      </c>
      <c r="S159" s="134"/>
      <c r="T159" s="108">
        <v>5</v>
      </c>
      <c r="U159" s="106" t="s">
        <v>566</v>
      </c>
      <c r="V159" s="106" t="s">
        <v>562</v>
      </c>
    </row>
    <row r="160" spans="2:22">
      <c r="B160" s="1" t="s">
        <v>349</v>
      </c>
      <c r="C160" s="106" t="s">
        <v>286</v>
      </c>
      <c r="D160" s="1" t="s">
        <v>511</v>
      </c>
      <c r="E160" s="92">
        <v>2</v>
      </c>
      <c r="F160" s="92" t="s">
        <v>515</v>
      </c>
      <c r="G160" s="1" t="s">
        <v>535</v>
      </c>
      <c r="H160" s="92">
        <v>71</v>
      </c>
      <c r="I160" s="108">
        <v>4</v>
      </c>
      <c r="J160" s="140">
        <f t="shared" si="15"/>
        <v>284</v>
      </c>
      <c r="K160" s="92">
        <v>1</v>
      </c>
      <c r="L160" s="86">
        <f>VLOOKUP(T160,様式第10号事業費及び積算根拠資料!$B:$O,7,FALSE)</f>
        <v>0</v>
      </c>
      <c r="M160" s="86">
        <f>VLOOKUP(T160,様式第10号事業費及び積算根拠資料!$B:$O,8,FALSE)</f>
        <v>0</v>
      </c>
      <c r="N160" s="86">
        <f>VLOOKUP(T160,様式第10号事業費及び積算根拠資料!$B:$O,9,FALSE)</f>
        <v>0</v>
      </c>
      <c r="O160" s="121">
        <f>VLOOKUP(T160,様式第10号事業費及び積算根拠資料!$B:$O,10,FALSE)</f>
        <v>0</v>
      </c>
      <c r="P160" s="3">
        <f t="shared" si="19"/>
        <v>1278</v>
      </c>
      <c r="Q160" s="3">
        <f t="shared" si="20"/>
        <v>0</v>
      </c>
      <c r="R160" s="3">
        <f t="shared" si="18"/>
        <v>1278</v>
      </c>
      <c r="S160" s="134"/>
      <c r="T160" s="108">
        <v>11</v>
      </c>
      <c r="U160" s="106" t="s">
        <v>571</v>
      </c>
      <c r="V160" s="106" t="s">
        <v>564</v>
      </c>
    </row>
    <row r="161" spans="2:22">
      <c r="B161" s="1" t="s">
        <v>176</v>
      </c>
      <c r="C161" s="106" t="s">
        <v>245</v>
      </c>
      <c r="D161" s="1" t="s">
        <v>511</v>
      </c>
      <c r="E161" s="92">
        <v>2</v>
      </c>
      <c r="F161" s="92" t="s">
        <v>515</v>
      </c>
      <c r="G161" s="1" t="s">
        <v>516</v>
      </c>
      <c r="H161" s="92">
        <v>71</v>
      </c>
      <c r="I161" s="108">
        <v>4</v>
      </c>
      <c r="J161" s="140">
        <f t="shared" si="15"/>
        <v>5112</v>
      </c>
      <c r="K161" s="92">
        <v>18</v>
      </c>
      <c r="L161" s="86">
        <f>VLOOKUP(T161,様式第10号事業費及び積算根拠資料!$B:$O,7,FALSE)</f>
        <v>0</v>
      </c>
      <c r="M161" s="86">
        <f>VLOOKUP(T161,様式第10号事業費及び積算根拠資料!$B:$O,8,FALSE)</f>
        <v>0</v>
      </c>
      <c r="N161" s="86">
        <f>VLOOKUP(T161,様式第10号事業費及び積算根拠資料!$B:$O,9,FALSE)</f>
        <v>0</v>
      </c>
      <c r="O161" s="121">
        <f>VLOOKUP(T161,様式第10号事業費及び積算根拠資料!$B:$O,10,FALSE)</f>
        <v>0</v>
      </c>
      <c r="P161" s="3">
        <f t="shared" si="19"/>
        <v>23003.999999999996</v>
      </c>
      <c r="Q161" s="3">
        <f t="shared" si="20"/>
        <v>0</v>
      </c>
      <c r="R161" s="3">
        <f t="shared" si="18"/>
        <v>23003.999999999996</v>
      </c>
      <c r="S161" s="134"/>
      <c r="T161" s="108">
        <v>11</v>
      </c>
      <c r="U161" s="106" t="s">
        <v>571</v>
      </c>
      <c r="V161" s="106" t="s">
        <v>564</v>
      </c>
    </row>
    <row r="162" spans="2:22">
      <c r="B162" s="1"/>
      <c r="C162" s="106" t="s">
        <v>282</v>
      </c>
      <c r="D162" s="1" t="s">
        <v>511</v>
      </c>
      <c r="E162" s="92">
        <v>1</v>
      </c>
      <c r="F162" s="92" t="s">
        <v>515</v>
      </c>
      <c r="G162" s="1" t="s">
        <v>544</v>
      </c>
      <c r="H162" s="92">
        <v>36</v>
      </c>
      <c r="I162" s="108">
        <v>4</v>
      </c>
      <c r="J162" s="140">
        <f t="shared" si="15"/>
        <v>288</v>
      </c>
      <c r="K162" s="92">
        <v>2</v>
      </c>
      <c r="L162" s="86">
        <f>VLOOKUP(T162,様式第10号事業費及び積算根拠資料!$B:$O,7,FALSE)</f>
        <v>0</v>
      </c>
      <c r="M162" s="86">
        <f>VLOOKUP(T162,様式第10号事業費及び積算根拠資料!$B:$O,8,FALSE)</f>
        <v>0</v>
      </c>
      <c r="N162" s="86">
        <f>VLOOKUP(T162,様式第10号事業費及び積算根拠資料!$B:$O,9,FALSE)</f>
        <v>0</v>
      </c>
      <c r="O162" s="121">
        <f>VLOOKUP(T162,様式第10号事業費及び積算根拠資料!$B:$O,10,FALSE)</f>
        <v>0</v>
      </c>
      <c r="P162" s="3">
        <f t="shared" si="19"/>
        <v>1295.9999999999998</v>
      </c>
      <c r="Q162" s="3">
        <f t="shared" si="20"/>
        <v>0</v>
      </c>
      <c r="R162" s="3">
        <f t="shared" si="18"/>
        <v>1295.9999999999998</v>
      </c>
      <c r="S162" s="134"/>
      <c r="T162" s="108">
        <v>24</v>
      </c>
      <c r="U162" s="106" t="s">
        <v>582</v>
      </c>
      <c r="V162" s="106" t="s">
        <v>564</v>
      </c>
    </row>
    <row r="163" spans="2:22">
      <c r="B163" s="1" t="s">
        <v>157</v>
      </c>
      <c r="C163" s="106" t="s">
        <v>262</v>
      </c>
      <c r="D163" s="1" t="s">
        <v>511</v>
      </c>
      <c r="E163" s="92">
        <v>2</v>
      </c>
      <c r="F163" s="92" t="s">
        <v>515</v>
      </c>
      <c r="G163" s="1" t="s">
        <v>533</v>
      </c>
      <c r="H163" s="92">
        <v>71</v>
      </c>
      <c r="I163" s="108">
        <v>4</v>
      </c>
      <c r="J163" s="140">
        <f t="shared" si="15"/>
        <v>5112</v>
      </c>
      <c r="K163" s="92">
        <v>18</v>
      </c>
      <c r="L163" s="86">
        <f>VLOOKUP(T163,様式第10号事業費及び積算根拠資料!$B:$O,7,FALSE)</f>
        <v>0</v>
      </c>
      <c r="M163" s="86">
        <f>VLOOKUP(T163,様式第10号事業費及び積算根拠資料!$B:$O,8,FALSE)</f>
        <v>0</v>
      </c>
      <c r="N163" s="86">
        <f>VLOOKUP(T163,様式第10号事業費及び積算根拠資料!$B:$O,9,FALSE)</f>
        <v>0</v>
      </c>
      <c r="O163" s="121">
        <f>VLOOKUP(T163,様式第10号事業費及び積算根拠資料!$B:$O,10,FALSE)</f>
        <v>0</v>
      </c>
      <c r="P163" s="3">
        <f t="shared" si="19"/>
        <v>23003.999999999996</v>
      </c>
      <c r="Q163" s="3">
        <f t="shared" si="20"/>
        <v>0</v>
      </c>
      <c r="R163" s="3">
        <f t="shared" si="18"/>
        <v>23003.999999999996</v>
      </c>
      <c r="S163" s="134"/>
      <c r="T163" s="108">
        <v>11</v>
      </c>
      <c r="U163" s="106" t="s">
        <v>571</v>
      </c>
      <c r="V163" s="106" t="s">
        <v>564</v>
      </c>
    </row>
    <row r="164" spans="2:22">
      <c r="B164" s="1"/>
      <c r="C164" s="106" t="s">
        <v>282</v>
      </c>
      <c r="D164" s="1" t="s">
        <v>511</v>
      </c>
      <c r="E164" s="92">
        <v>1</v>
      </c>
      <c r="F164" s="92" t="s">
        <v>515</v>
      </c>
      <c r="G164" s="1" t="s">
        <v>544</v>
      </c>
      <c r="H164" s="92">
        <v>36</v>
      </c>
      <c r="I164" s="108">
        <v>4</v>
      </c>
      <c r="J164" s="140">
        <f t="shared" si="15"/>
        <v>288</v>
      </c>
      <c r="K164" s="92">
        <v>2</v>
      </c>
      <c r="L164" s="86">
        <f>VLOOKUP(T164,様式第10号事業費及び積算根拠資料!$B:$O,7,FALSE)</f>
        <v>0</v>
      </c>
      <c r="M164" s="86">
        <f>VLOOKUP(T164,様式第10号事業費及び積算根拠資料!$B:$O,8,FALSE)</f>
        <v>0</v>
      </c>
      <c r="N164" s="86">
        <f>VLOOKUP(T164,様式第10号事業費及び積算根拠資料!$B:$O,9,FALSE)</f>
        <v>0</v>
      </c>
      <c r="O164" s="121">
        <f>VLOOKUP(T164,様式第10号事業費及び積算根拠資料!$B:$O,10,FALSE)</f>
        <v>0</v>
      </c>
      <c r="P164" s="3">
        <f t="shared" si="19"/>
        <v>1295.9999999999998</v>
      </c>
      <c r="Q164" s="3">
        <f t="shared" si="20"/>
        <v>0</v>
      </c>
      <c r="R164" s="3">
        <f t="shared" si="18"/>
        <v>1295.9999999999998</v>
      </c>
      <c r="S164" s="134"/>
      <c r="T164" s="108">
        <v>24</v>
      </c>
      <c r="U164" s="106" t="s">
        <v>582</v>
      </c>
      <c r="V164" s="106" t="s">
        <v>564</v>
      </c>
    </row>
    <row r="165" spans="2:22">
      <c r="B165" s="1" t="s">
        <v>350</v>
      </c>
      <c r="C165" s="106" t="s">
        <v>277</v>
      </c>
      <c r="D165" s="1" t="s">
        <v>511</v>
      </c>
      <c r="E165" s="92">
        <v>2</v>
      </c>
      <c r="F165" s="92" t="s">
        <v>512</v>
      </c>
      <c r="G165" s="1"/>
      <c r="H165" s="92">
        <v>71</v>
      </c>
      <c r="I165" s="108">
        <v>4</v>
      </c>
      <c r="J165" s="140">
        <f t="shared" si="15"/>
        <v>4260</v>
      </c>
      <c r="K165" s="92">
        <v>15</v>
      </c>
      <c r="L165" s="86">
        <f>VLOOKUP(T165,様式第10号事業費及び積算根拠資料!$B:$O,7,FALSE)</f>
        <v>0</v>
      </c>
      <c r="M165" s="86">
        <f>VLOOKUP(T165,様式第10号事業費及び積算根拠資料!$B:$O,8,FALSE)</f>
        <v>0</v>
      </c>
      <c r="N165" s="86">
        <f>VLOOKUP(T165,様式第10号事業費及び積算根拠資料!$B:$O,9,FALSE)</f>
        <v>0</v>
      </c>
      <c r="O165" s="121">
        <f>VLOOKUP(T165,様式第10号事業費及び積算根拠資料!$B:$O,10,FALSE)</f>
        <v>0</v>
      </c>
      <c r="P165" s="3">
        <f t="shared" si="19"/>
        <v>19170</v>
      </c>
      <c r="Q165" s="3">
        <f t="shared" si="20"/>
        <v>0</v>
      </c>
      <c r="R165" s="3">
        <f t="shared" si="18"/>
        <v>19170</v>
      </c>
      <c r="S165" s="134"/>
      <c r="T165" s="108">
        <v>6</v>
      </c>
      <c r="U165" s="106" t="s">
        <v>571</v>
      </c>
      <c r="V165" s="106" t="s">
        <v>562</v>
      </c>
    </row>
    <row r="166" spans="2:22">
      <c r="B166" s="1"/>
      <c r="C166" s="106" t="s">
        <v>282</v>
      </c>
      <c r="D166" s="1" t="s">
        <v>511</v>
      </c>
      <c r="E166" s="92">
        <v>1</v>
      </c>
      <c r="F166" s="92" t="s">
        <v>515</v>
      </c>
      <c r="G166" s="1" t="s">
        <v>544</v>
      </c>
      <c r="H166" s="92">
        <v>36</v>
      </c>
      <c r="I166" s="108">
        <v>4</v>
      </c>
      <c r="J166" s="140">
        <f t="shared" si="15"/>
        <v>288</v>
      </c>
      <c r="K166" s="92">
        <v>2</v>
      </c>
      <c r="L166" s="86">
        <f>VLOOKUP(T166,様式第10号事業費及び積算根拠資料!$B:$O,7,FALSE)</f>
        <v>0</v>
      </c>
      <c r="M166" s="86">
        <f>VLOOKUP(T166,様式第10号事業費及び積算根拠資料!$B:$O,8,FALSE)</f>
        <v>0</v>
      </c>
      <c r="N166" s="86">
        <f>VLOOKUP(T166,様式第10号事業費及び積算根拠資料!$B:$O,9,FALSE)</f>
        <v>0</v>
      </c>
      <c r="O166" s="121">
        <f>VLOOKUP(T166,様式第10号事業費及び積算根拠資料!$B:$O,10,FALSE)</f>
        <v>0</v>
      </c>
      <c r="P166" s="3">
        <f t="shared" si="19"/>
        <v>1295.9999999999998</v>
      </c>
      <c r="Q166" s="3">
        <f t="shared" si="20"/>
        <v>0</v>
      </c>
      <c r="R166" s="3">
        <f t="shared" si="18"/>
        <v>1295.9999999999998</v>
      </c>
      <c r="S166" s="134"/>
      <c r="T166" s="108">
        <v>24</v>
      </c>
      <c r="U166" s="106" t="s">
        <v>582</v>
      </c>
      <c r="V166" s="106" t="s">
        <v>564</v>
      </c>
    </row>
    <row r="167" spans="2:22">
      <c r="B167" s="1" t="s">
        <v>174</v>
      </c>
      <c r="C167" s="106" t="s">
        <v>249</v>
      </c>
      <c r="D167" s="1" t="s">
        <v>511</v>
      </c>
      <c r="E167" s="92">
        <v>2</v>
      </c>
      <c r="F167" s="92" t="s">
        <v>512</v>
      </c>
      <c r="G167" s="1"/>
      <c r="H167" s="92">
        <v>71</v>
      </c>
      <c r="I167" s="108">
        <v>4</v>
      </c>
      <c r="J167" s="140">
        <f t="shared" si="15"/>
        <v>852</v>
      </c>
      <c r="K167" s="92">
        <v>3</v>
      </c>
      <c r="L167" s="86">
        <f>VLOOKUP(T167,様式第10号事業費及び積算根拠資料!$B:$O,7,FALSE)</f>
        <v>0</v>
      </c>
      <c r="M167" s="86">
        <f>VLOOKUP(T167,様式第10号事業費及び積算根拠資料!$B:$O,8,FALSE)</f>
        <v>0</v>
      </c>
      <c r="N167" s="86">
        <f>VLOOKUP(T167,様式第10号事業費及び積算根拠資料!$B:$O,9,FALSE)</f>
        <v>0</v>
      </c>
      <c r="O167" s="121">
        <f>VLOOKUP(T167,様式第10号事業費及び積算根拠資料!$B:$O,10,FALSE)</f>
        <v>0</v>
      </c>
      <c r="P167" s="3">
        <f t="shared" si="19"/>
        <v>3833.9999999999995</v>
      </c>
      <c r="Q167" s="3">
        <f t="shared" si="20"/>
        <v>0</v>
      </c>
      <c r="R167" s="3">
        <f t="shared" si="18"/>
        <v>3833.9999999999995</v>
      </c>
      <c r="S167" s="134"/>
      <c r="T167" s="108">
        <v>6</v>
      </c>
      <c r="U167" s="106" t="s">
        <v>571</v>
      </c>
      <c r="V167" s="106" t="s">
        <v>562</v>
      </c>
    </row>
    <row r="168" spans="2:22">
      <c r="B168" s="1" t="s">
        <v>351</v>
      </c>
      <c r="C168" s="106" t="s">
        <v>294</v>
      </c>
      <c r="D168" s="1" t="s">
        <v>511</v>
      </c>
      <c r="E168" s="92">
        <v>1</v>
      </c>
      <c r="F168" s="92" t="s">
        <v>512</v>
      </c>
      <c r="G168" s="1" t="s">
        <v>548</v>
      </c>
      <c r="H168" s="92">
        <v>36</v>
      </c>
      <c r="I168" s="108">
        <v>1</v>
      </c>
      <c r="J168" s="140">
        <f t="shared" si="15"/>
        <v>72</v>
      </c>
      <c r="K168" s="92">
        <v>2</v>
      </c>
      <c r="L168" s="86">
        <f>VLOOKUP(T168,様式第10号事業費及び積算根拠資料!$B:$O,7,FALSE)</f>
        <v>0</v>
      </c>
      <c r="M168" s="86">
        <f>VLOOKUP(T168,様式第10号事業費及び積算根拠資料!$B:$O,8,FALSE)</f>
        <v>0</v>
      </c>
      <c r="N168" s="86">
        <f>VLOOKUP(T168,様式第10号事業費及び積算根拠資料!$B:$O,9,FALSE)</f>
        <v>0</v>
      </c>
      <c r="O168" s="121">
        <f>VLOOKUP(T168,様式第10号事業費及び積算根拠資料!$B:$O,10,FALSE)</f>
        <v>0</v>
      </c>
      <c r="P168" s="3">
        <f t="shared" si="19"/>
        <v>323.99999999999994</v>
      </c>
      <c r="Q168" s="3">
        <f t="shared" si="20"/>
        <v>0</v>
      </c>
      <c r="R168" s="3">
        <f t="shared" si="18"/>
        <v>323.99999999999994</v>
      </c>
      <c r="S168" s="134"/>
      <c r="T168" s="108">
        <v>5</v>
      </c>
      <c r="U168" s="106" t="s">
        <v>566</v>
      </c>
      <c r="V168" s="106" t="s">
        <v>562</v>
      </c>
    </row>
    <row r="169" spans="2:22">
      <c r="B169" s="96"/>
      <c r="C169" s="107"/>
      <c r="D169" s="2"/>
      <c r="E169" s="4"/>
      <c r="F169" s="4"/>
      <c r="G169" s="2"/>
      <c r="H169" s="4"/>
      <c r="I169" s="117"/>
      <c r="J169" s="118"/>
      <c r="K169" s="4"/>
      <c r="L169" s="6"/>
      <c r="M169" s="6"/>
      <c r="N169" s="6"/>
      <c r="O169" s="6"/>
      <c r="P169" s="6"/>
      <c r="Q169" s="6"/>
      <c r="R169" s="125"/>
      <c r="T169" s="139">
        <v>200</v>
      </c>
    </row>
    <row r="170" spans="2:22">
      <c r="B170" s="175" t="s">
        <v>111</v>
      </c>
      <c r="C170" s="176"/>
      <c r="D170" s="176"/>
      <c r="E170" s="176"/>
      <c r="F170" s="176"/>
      <c r="G170" s="176"/>
      <c r="H170" s="176"/>
      <c r="I170" s="176"/>
      <c r="J170" s="177"/>
      <c r="K170" s="92">
        <f>SUM(K5:K168)</f>
        <v>759</v>
      </c>
      <c r="L170" s="178"/>
      <c r="M170" s="179"/>
      <c r="N170" s="179"/>
      <c r="O170" s="180"/>
      <c r="P170" s="3">
        <f>SUM(P6:P168)</f>
        <v>951623.64</v>
      </c>
      <c r="Q170" s="3">
        <f>SUM(Q6:Q168)</f>
        <v>0</v>
      </c>
      <c r="R170" s="3">
        <f>SUM(R6:R168)</f>
        <v>951623.64</v>
      </c>
      <c r="T170" s="113"/>
    </row>
  </sheetData>
  <sheetProtection algorithmName="SHA-512" hashValue="sM82ZcKPdYpuVPqCIMsSkDAtvCx/q/+r4syLEfWPp6V/eI8KC/yLrT0DqeECzHp3s1wEiwcGgpzmx5F+1iuUTw==" saltValue="YzkZY78IheQNEkzelho1Rg==" spinCount="100000" sheet="1" objects="1" scenarios="1"/>
  <autoFilter ref="B3:V170" xr:uid="{581B0C5D-4292-4A03-AC7D-A100F214A8DC}"/>
  <mergeCells count="5">
    <mergeCell ref="D2:K2"/>
    <mergeCell ref="L2:O2"/>
    <mergeCell ref="P2:Q2"/>
    <mergeCell ref="B170:J170"/>
    <mergeCell ref="L170:O170"/>
  </mergeCells>
  <phoneticPr fontId="3"/>
  <conditionalFormatting sqref="V1:V2">
    <cfRule type="cellIs" dxfId="2" priority="1" operator="equal">
      <formula>$G$6</formula>
    </cfRule>
    <cfRule type="expression" priority="2">
      <formula>$G$6+"型"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DD4B-4DDF-4397-99A3-9D82C035FAA5}">
  <sheetPr>
    <pageSetUpPr fitToPage="1"/>
  </sheetPr>
  <dimension ref="A1:V98"/>
  <sheetViews>
    <sheetView view="pageBreakPreview" zoomScale="70" zoomScaleNormal="55" zoomScaleSheetLayoutView="70" workbookViewId="0">
      <pane xSplit="2" ySplit="3" topLeftCell="D4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/>
  <cols>
    <col min="1" max="1" width="9" customWidth="1"/>
    <col min="2" max="2" width="21" bestFit="1" customWidth="1"/>
    <col min="3" max="3" width="15" style="103" hidden="1" customWidth="1"/>
    <col min="4" max="4" width="14.625" bestFit="1" customWidth="1"/>
    <col min="5" max="5" width="11.375" style="11" bestFit="1" customWidth="1"/>
    <col min="6" max="6" width="15" style="11" bestFit="1" customWidth="1"/>
    <col min="7" max="7" width="21.375" bestFit="1" customWidth="1"/>
    <col min="8" max="8" width="18.125" style="11" bestFit="1" customWidth="1"/>
    <col min="9" max="9" width="11.375" style="112" hidden="1" customWidth="1"/>
    <col min="10" max="10" width="19.625" style="113" hidden="1" customWidth="1"/>
    <col min="11" max="11" width="11.375" style="11" bestFit="1" customWidth="1"/>
    <col min="12" max="12" width="16.75" style="78" bestFit="1" customWidth="1"/>
    <col min="13" max="13" width="11.375" style="78" bestFit="1" customWidth="1"/>
    <col min="14" max="14" width="15" style="78" bestFit="1" customWidth="1"/>
    <col min="15" max="15" width="18.125" style="78" bestFit="1" customWidth="1"/>
    <col min="16" max="17" width="16.75" style="78" bestFit="1" customWidth="1"/>
    <col min="18" max="18" width="18.375" style="78" bestFit="1" customWidth="1"/>
    <col min="19" max="19" width="8.375" bestFit="1" customWidth="1"/>
    <col min="20" max="20" width="16.75" style="112" hidden="1" customWidth="1"/>
    <col min="21" max="21" width="46.75" style="103" hidden="1" customWidth="1"/>
    <col min="22" max="22" width="7.625" style="103" hidden="1" customWidth="1"/>
  </cols>
  <sheetData>
    <row r="1" spans="1:22" ht="30">
      <c r="A1" s="64" t="s">
        <v>509</v>
      </c>
      <c r="D1" s="127"/>
      <c r="K1" s="126"/>
      <c r="R1" s="88">
        <v>22.5</v>
      </c>
      <c r="S1" s="78" t="s">
        <v>504</v>
      </c>
    </row>
    <row r="2" spans="1:22">
      <c r="B2" s="122"/>
      <c r="C2" s="123"/>
      <c r="D2" s="159" t="s">
        <v>494</v>
      </c>
      <c r="E2" s="160"/>
      <c r="F2" s="160"/>
      <c r="G2" s="160"/>
      <c r="H2" s="160"/>
      <c r="I2" s="160"/>
      <c r="J2" s="160"/>
      <c r="K2" s="161"/>
      <c r="L2" s="170" t="s">
        <v>495</v>
      </c>
      <c r="M2" s="171"/>
      <c r="N2" s="171"/>
      <c r="O2" s="172"/>
      <c r="P2" s="173" t="s">
        <v>505</v>
      </c>
      <c r="Q2" s="174"/>
      <c r="R2" s="119" t="s">
        <v>1</v>
      </c>
      <c r="S2" s="78"/>
    </row>
    <row r="3" spans="1:22" s="11" customFormat="1">
      <c r="B3" s="13" t="s">
        <v>136</v>
      </c>
      <c r="C3" s="120" t="s">
        <v>137</v>
      </c>
      <c r="D3" s="38" t="s">
        <v>138</v>
      </c>
      <c r="E3" s="38" t="s">
        <v>140</v>
      </c>
      <c r="F3" s="38" t="s">
        <v>141</v>
      </c>
      <c r="G3" s="38" t="s">
        <v>142</v>
      </c>
      <c r="H3" s="38" t="s">
        <v>503</v>
      </c>
      <c r="I3" s="137" t="s">
        <v>163</v>
      </c>
      <c r="J3" s="138" t="s">
        <v>179</v>
      </c>
      <c r="K3" s="38" t="s">
        <v>139</v>
      </c>
      <c r="L3" s="90" t="s">
        <v>4</v>
      </c>
      <c r="M3" s="90" t="s">
        <v>108</v>
      </c>
      <c r="N3" s="97" t="s">
        <v>5</v>
      </c>
      <c r="O3" s="99" t="s">
        <v>6</v>
      </c>
      <c r="P3" s="49" t="s">
        <v>9</v>
      </c>
      <c r="Q3" s="93" t="s">
        <v>10</v>
      </c>
      <c r="R3" s="149" t="s">
        <v>11</v>
      </c>
      <c r="S3" s="4"/>
      <c r="T3" s="108" t="s">
        <v>230</v>
      </c>
      <c r="U3" s="112"/>
      <c r="V3" s="110"/>
    </row>
    <row r="4" spans="1:22">
      <c r="B4" s="96"/>
      <c r="C4" s="107"/>
      <c r="D4" s="2"/>
      <c r="E4" s="4"/>
      <c r="F4" s="4"/>
      <c r="G4" s="2"/>
      <c r="H4" s="4"/>
      <c r="I4" s="117"/>
      <c r="J4" s="118"/>
      <c r="K4" s="4"/>
      <c r="L4" s="87"/>
      <c r="M4" s="87"/>
      <c r="N4" s="87"/>
      <c r="O4" s="87"/>
      <c r="P4" s="87"/>
      <c r="Q4" s="87"/>
      <c r="R4" s="124"/>
    </row>
    <row r="5" spans="1:22">
      <c r="B5" s="96" t="s">
        <v>143</v>
      </c>
      <c r="C5" s="107"/>
      <c r="D5" s="2"/>
      <c r="E5" s="4"/>
      <c r="F5" s="4"/>
      <c r="G5" s="2"/>
      <c r="H5" s="4"/>
      <c r="I5" s="117"/>
      <c r="J5" s="118"/>
      <c r="K5" s="4"/>
      <c r="L5" s="6"/>
      <c r="M5" s="6"/>
      <c r="N5" s="6"/>
      <c r="O5" s="6"/>
      <c r="P5" s="6"/>
      <c r="Q5" s="6"/>
      <c r="R5" s="125"/>
    </row>
    <row r="6" spans="1:22">
      <c r="B6" s="1" t="s">
        <v>164</v>
      </c>
      <c r="C6" s="106" t="s">
        <v>352</v>
      </c>
      <c r="D6" s="1" t="s">
        <v>524</v>
      </c>
      <c r="E6" s="92">
        <v>4</v>
      </c>
      <c r="F6" s="92" t="s">
        <v>515</v>
      </c>
      <c r="G6" s="1" t="s">
        <v>590</v>
      </c>
      <c r="H6" s="153">
        <v>42</v>
      </c>
      <c r="I6" s="108">
        <v>5</v>
      </c>
      <c r="J6" s="109">
        <f t="shared" ref="J6:J49" si="0">H6*K6*I6</f>
        <v>210</v>
      </c>
      <c r="K6" s="92">
        <v>1</v>
      </c>
      <c r="L6" s="86">
        <f>VLOOKUP(T6,様式第10号事業費及び積算根拠資料!$B:$O,7,FALSE)</f>
        <v>0</v>
      </c>
      <c r="M6" s="86">
        <f>VLOOKUP(T6,様式第10号事業費及び積算根拠資料!$B:$O,8,FALSE)</f>
        <v>0</v>
      </c>
      <c r="N6" s="86">
        <f>VLOOKUP(T6,様式第10号事業費及び積算根拠資料!$B:$O,9,FALSE)</f>
        <v>0</v>
      </c>
      <c r="O6" s="121">
        <f>VLOOKUP(T6,様式第10号事業費及び積算根拠資料!$B:$O,10,FALSE)</f>
        <v>0</v>
      </c>
      <c r="P6" s="3">
        <f>H6/1000*I6*K6*200*$R$1</f>
        <v>945.00000000000011</v>
      </c>
      <c r="Q6" s="3">
        <f>O6/1000*I6*K6*200*$R$1</f>
        <v>0</v>
      </c>
      <c r="R6" s="3">
        <f>P6-Q6</f>
        <v>945.00000000000011</v>
      </c>
      <c r="T6" s="108">
        <v>34</v>
      </c>
      <c r="U6" s="106" t="s">
        <v>609</v>
      </c>
      <c r="V6" s="106" t="s">
        <v>564</v>
      </c>
    </row>
    <row r="7" spans="1:22">
      <c r="B7" s="1"/>
      <c r="C7" s="106" t="s">
        <v>353</v>
      </c>
      <c r="D7" s="1" t="s">
        <v>591</v>
      </c>
      <c r="E7" s="92">
        <v>2</v>
      </c>
      <c r="F7" s="92" t="s">
        <v>515</v>
      </c>
      <c r="G7" s="1"/>
      <c r="H7" s="153">
        <v>91</v>
      </c>
      <c r="I7" s="108">
        <v>5</v>
      </c>
      <c r="J7" s="109">
        <f t="shared" si="0"/>
        <v>1820</v>
      </c>
      <c r="K7" s="92">
        <v>4</v>
      </c>
      <c r="L7" s="86">
        <f>VLOOKUP(T7,様式第10号事業費及び積算根拠資料!$B:$O,7,FALSE)</f>
        <v>0</v>
      </c>
      <c r="M7" s="86">
        <f>VLOOKUP(T7,様式第10号事業費及び積算根拠資料!$B:$O,8,FALSE)</f>
        <v>0</v>
      </c>
      <c r="N7" s="86">
        <f>VLOOKUP(T7,様式第10号事業費及び積算根拠資料!$B:$O,9,FALSE)</f>
        <v>0</v>
      </c>
      <c r="O7" s="121">
        <f>VLOOKUP(T7,様式第10号事業費及び積算根拠資料!$B:$O,10,FALSE)</f>
        <v>0</v>
      </c>
      <c r="P7" s="3">
        <f t="shared" ref="P7:P23" si="1">H7/1000*I7*K7*200*$R$1</f>
        <v>8189.9999999999991</v>
      </c>
      <c r="Q7" s="3">
        <f t="shared" ref="Q7:Q23" si="2">O7/1000*I7*K7*200*$R$1</f>
        <v>0</v>
      </c>
      <c r="R7" s="3">
        <f t="shared" ref="R7:R51" si="3">P7-Q7</f>
        <v>8189.9999999999991</v>
      </c>
      <c r="T7" s="108">
        <v>11</v>
      </c>
      <c r="U7" s="106" t="s">
        <v>571</v>
      </c>
      <c r="V7" s="106" t="s">
        <v>564</v>
      </c>
    </row>
    <row r="8" spans="1:22">
      <c r="B8" s="1" t="s">
        <v>354</v>
      </c>
      <c r="C8" s="106" t="s">
        <v>355</v>
      </c>
      <c r="D8" s="1" t="s">
        <v>591</v>
      </c>
      <c r="E8" s="92">
        <v>2</v>
      </c>
      <c r="F8" s="92" t="s">
        <v>512</v>
      </c>
      <c r="G8" s="1"/>
      <c r="H8" s="153">
        <v>91</v>
      </c>
      <c r="I8" s="108">
        <v>1</v>
      </c>
      <c r="J8" s="109">
        <f t="shared" si="0"/>
        <v>91</v>
      </c>
      <c r="K8" s="92">
        <v>1</v>
      </c>
      <c r="L8" s="86">
        <f>VLOOKUP(T8,様式第10号事業費及び積算根拠資料!$B:$O,7,FALSE)</f>
        <v>0</v>
      </c>
      <c r="M8" s="86">
        <f>VLOOKUP(T8,様式第10号事業費及び積算根拠資料!$B:$O,8,FALSE)</f>
        <v>0</v>
      </c>
      <c r="N8" s="86">
        <f>VLOOKUP(T8,様式第10号事業費及び積算根拠資料!$B:$O,9,FALSE)</f>
        <v>0</v>
      </c>
      <c r="O8" s="121">
        <f>VLOOKUP(T8,様式第10号事業費及び積算根拠資料!$B:$O,10,FALSE)</f>
        <v>0</v>
      </c>
      <c r="P8" s="3">
        <f t="shared" si="1"/>
        <v>409.5</v>
      </c>
      <c r="Q8" s="3">
        <f t="shared" si="2"/>
        <v>0</v>
      </c>
      <c r="R8" s="3">
        <f t="shared" si="3"/>
        <v>409.5</v>
      </c>
      <c r="T8" s="108">
        <v>12</v>
      </c>
      <c r="U8" s="106" t="s">
        <v>610</v>
      </c>
      <c r="V8" s="106" t="s">
        <v>564</v>
      </c>
    </row>
    <row r="9" spans="1:22">
      <c r="B9" s="1"/>
      <c r="C9" s="106" t="s">
        <v>356</v>
      </c>
      <c r="D9" s="1" t="s">
        <v>592</v>
      </c>
      <c r="E9" s="92">
        <v>1</v>
      </c>
      <c r="F9" s="92" t="s">
        <v>515</v>
      </c>
      <c r="G9" s="1"/>
      <c r="H9" s="153">
        <v>18</v>
      </c>
      <c r="I9" s="108">
        <v>1</v>
      </c>
      <c r="J9" s="109">
        <f t="shared" si="0"/>
        <v>18</v>
      </c>
      <c r="K9" s="92">
        <v>1</v>
      </c>
      <c r="L9" s="86">
        <f>VLOOKUP(T9,様式第10号事業費及び積算根拠資料!$B:$O,7,FALSE)</f>
        <v>0</v>
      </c>
      <c r="M9" s="86">
        <f>VLOOKUP(T9,様式第10号事業費及び積算根拠資料!$B:$O,8,FALSE)</f>
        <v>0</v>
      </c>
      <c r="N9" s="86">
        <f>VLOOKUP(T9,様式第10号事業費及び積算根拠資料!$B:$O,9,FALSE)</f>
        <v>0</v>
      </c>
      <c r="O9" s="121">
        <f>VLOOKUP(T9,様式第10号事業費及び積算根拠資料!$B:$O,10,FALSE)</f>
        <v>0</v>
      </c>
      <c r="P9" s="3">
        <f t="shared" si="1"/>
        <v>80.999999999999986</v>
      </c>
      <c r="Q9" s="3">
        <f t="shared" si="2"/>
        <v>0</v>
      </c>
      <c r="R9" s="3">
        <f t="shared" si="3"/>
        <v>80.999999999999986</v>
      </c>
      <c r="T9" s="108">
        <v>46</v>
      </c>
      <c r="U9" s="106" t="s">
        <v>587</v>
      </c>
      <c r="V9" s="106" t="s">
        <v>564</v>
      </c>
    </row>
    <row r="10" spans="1:22">
      <c r="B10" s="1" t="s">
        <v>357</v>
      </c>
      <c r="C10" s="106" t="s">
        <v>358</v>
      </c>
      <c r="D10" s="1" t="s">
        <v>591</v>
      </c>
      <c r="E10" s="92">
        <v>1</v>
      </c>
      <c r="F10" s="92" t="s">
        <v>515</v>
      </c>
      <c r="G10" s="1"/>
      <c r="H10" s="153">
        <v>46</v>
      </c>
      <c r="I10" s="108">
        <v>4</v>
      </c>
      <c r="J10" s="109">
        <f t="shared" si="0"/>
        <v>1104</v>
      </c>
      <c r="K10" s="92">
        <v>6</v>
      </c>
      <c r="L10" s="86">
        <f>VLOOKUP(T10,様式第10号事業費及び積算根拠資料!$B:$O,7,FALSE)</f>
        <v>0</v>
      </c>
      <c r="M10" s="86">
        <f>VLOOKUP(T10,様式第10号事業費及び積算根拠資料!$B:$O,8,FALSE)</f>
        <v>0</v>
      </c>
      <c r="N10" s="86">
        <f>VLOOKUP(T10,様式第10号事業費及び積算根拠資料!$B:$O,9,FALSE)</f>
        <v>0</v>
      </c>
      <c r="O10" s="121">
        <f>VLOOKUP(T10,様式第10号事業費及び積算根拠資料!$B:$O,10,FALSE)</f>
        <v>0</v>
      </c>
      <c r="P10" s="3">
        <f t="shared" si="1"/>
        <v>4968</v>
      </c>
      <c r="Q10" s="3">
        <f t="shared" si="2"/>
        <v>0</v>
      </c>
      <c r="R10" s="3">
        <f t="shared" si="3"/>
        <v>4968</v>
      </c>
      <c r="T10" s="108">
        <v>21</v>
      </c>
      <c r="U10" s="106" t="s">
        <v>580</v>
      </c>
      <c r="V10" s="106" t="s">
        <v>564</v>
      </c>
    </row>
    <row r="11" spans="1:22">
      <c r="B11" s="1" t="s">
        <v>160</v>
      </c>
      <c r="C11" s="106" t="s">
        <v>355</v>
      </c>
      <c r="D11" s="1" t="s">
        <v>591</v>
      </c>
      <c r="E11" s="92">
        <v>2</v>
      </c>
      <c r="F11" s="92" t="s">
        <v>512</v>
      </c>
      <c r="G11" s="1"/>
      <c r="H11" s="153">
        <v>91</v>
      </c>
      <c r="I11" s="108">
        <v>4</v>
      </c>
      <c r="J11" s="109">
        <f t="shared" si="0"/>
        <v>1092</v>
      </c>
      <c r="K11" s="92">
        <v>3</v>
      </c>
      <c r="L11" s="86">
        <f>VLOOKUP(T11,様式第10号事業費及び積算根拠資料!$B:$O,7,FALSE)</f>
        <v>0</v>
      </c>
      <c r="M11" s="86">
        <f>VLOOKUP(T11,様式第10号事業費及び積算根拠資料!$B:$O,8,FALSE)</f>
        <v>0</v>
      </c>
      <c r="N11" s="86">
        <f>VLOOKUP(T11,様式第10号事業費及び積算根拠資料!$B:$O,9,FALSE)</f>
        <v>0</v>
      </c>
      <c r="O11" s="121">
        <f>VLOOKUP(T11,様式第10号事業費及び積算根拠資料!$B:$O,10,FALSE)</f>
        <v>0</v>
      </c>
      <c r="P11" s="3">
        <f t="shared" si="1"/>
        <v>4914</v>
      </c>
      <c r="Q11" s="3">
        <f t="shared" si="2"/>
        <v>0</v>
      </c>
      <c r="R11" s="3">
        <f t="shared" si="3"/>
        <v>4914</v>
      </c>
      <c r="T11" s="108">
        <v>6</v>
      </c>
      <c r="U11" s="106" t="s">
        <v>571</v>
      </c>
      <c r="V11" s="106" t="s">
        <v>562</v>
      </c>
    </row>
    <row r="12" spans="1:22">
      <c r="B12" s="1" t="s">
        <v>359</v>
      </c>
      <c r="C12" s="106" t="s">
        <v>358</v>
      </c>
      <c r="D12" s="1" t="s">
        <v>591</v>
      </c>
      <c r="E12" s="92">
        <v>1</v>
      </c>
      <c r="F12" s="92" t="s">
        <v>515</v>
      </c>
      <c r="G12" s="1"/>
      <c r="H12" s="153">
        <v>46</v>
      </c>
      <c r="I12" s="108">
        <v>4</v>
      </c>
      <c r="J12" s="109">
        <f t="shared" si="0"/>
        <v>1104</v>
      </c>
      <c r="K12" s="92">
        <v>6</v>
      </c>
      <c r="L12" s="86">
        <f>VLOOKUP(T12,様式第10号事業費及び積算根拠資料!$B:$O,7,FALSE)</f>
        <v>0</v>
      </c>
      <c r="M12" s="86">
        <f>VLOOKUP(T12,様式第10号事業費及び積算根拠資料!$B:$O,8,FALSE)</f>
        <v>0</v>
      </c>
      <c r="N12" s="86">
        <f>VLOOKUP(T12,様式第10号事業費及び積算根拠資料!$B:$O,9,FALSE)</f>
        <v>0</v>
      </c>
      <c r="O12" s="121">
        <f>VLOOKUP(T12,様式第10号事業費及び積算根拠資料!$B:$O,10,FALSE)</f>
        <v>0</v>
      </c>
      <c r="P12" s="3">
        <f t="shared" si="1"/>
        <v>4968</v>
      </c>
      <c r="Q12" s="3">
        <f t="shared" si="2"/>
        <v>0</v>
      </c>
      <c r="R12" s="3">
        <f t="shared" si="3"/>
        <v>4968</v>
      </c>
      <c r="T12" s="108">
        <v>10</v>
      </c>
      <c r="U12" s="106" t="s">
        <v>566</v>
      </c>
      <c r="V12" s="106" t="s">
        <v>564</v>
      </c>
    </row>
    <row r="13" spans="1:22">
      <c r="B13" s="1" t="s">
        <v>360</v>
      </c>
      <c r="C13" s="106" t="s">
        <v>358</v>
      </c>
      <c r="D13" s="1" t="s">
        <v>591</v>
      </c>
      <c r="E13" s="92">
        <v>1</v>
      </c>
      <c r="F13" s="92" t="s">
        <v>515</v>
      </c>
      <c r="G13" s="1"/>
      <c r="H13" s="153">
        <v>46</v>
      </c>
      <c r="I13" s="108">
        <v>4</v>
      </c>
      <c r="J13" s="109">
        <f t="shared" si="0"/>
        <v>1104</v>
      </c>
      <c r="K13" s="92">
        <v>6</v>
      </c>
      <c r="L13" s="86">
        <f>VLOOKUP(T13,様式第10号事業費及び積算根拠資料!$B:$O,7,FALSE)</f>
        <v>0</v>
      </c>
      <c r="M13" s="86">
        <f>VLOOKUP(T13,様式第10号事業費及び積算根拠資料!$B:$O,8,FALSE)</f>
        <v>0</v>
      </c>
      <c r="N13" s="86">
        <f>VLOOKUP(T13,様式第10号事業費及び積算根拠資料!$B:$O,9,FALSE)</f>
        <v>0</v>
      </c>
      <c r="O13" s="121">
        <f>VLOOKUP(T13,様式第10号事業費及び積算根拠資料!$B:$O,10,FALSE)</f>
        <v>0</v>
      </c>
      <c r="P13" s="3">
        <f t="shared" si="1"/>
        <v>4968</v>
      </c>
      <c r="Q13" s="3">
        <f t="shared" si="2"/>
        <v>0</v>
      </c>
      <c r="R13" s="3">
        <f t="shared" si="3"/>
        <v>4968</v>
      </c>
      <c r="T13" s="108">
        <v>10</v>
      </c>
      <c r="U13" s="106" t="s">
        <v>566</v>
      </c>
      <c r="V13" s="106" t="s">
        <v>564</v>
      </c>
    </row>
    <row r="14" spans="1:22">
      <c r="B14" s="1" t="s">
        <v>166</v>
      </c>
      <c r="C14" s="106" t="s">
        <v>361</v>
      </c>
      <c r="D14" s="1" t="s">
        <v>591</v>
      </c>
      <c r="E14" s="92">
        <v>1</v>
      </c>
      <c r="F14" s="92" t="s">
        <v>512</v>
      </c>
      <c r="G14" s="1"/>
      <c r="H14" s="153">
        <v>46</v>
      </c>
      <c r="I14" s="108">
        <v>1</v>
      </c>
      <c r="J14" s="109">
        <f t="shared" si="0"/>
        <v>92</v>
      </c>
      <c r="K14" s="92">
        <v>2</v>
      </c>
      <c r="L14" s="86">
        <f>VLOOKUP(T14,様式第10号事業費及び積算根拠資料!$B:$O,7,FALSE)</f>
        <v>0</v>
      </c>
      <c r="M14" s="86">
        <f>VLOOKUP(T14,様式第10号事業費及び積算根拠資料!$B:$O,8,FALSE)</f>
        <v>0</v>
      </c>
      <c r="N14" s="86">
        <f>VLOOKUP(T14,様式第10号事業費及び積算根拠資料!$B:$O,9,FALSE)</f>
        <v>0</v>
      </c>
      <c r="O14" s="121">
        <f>VLOOKUP(T14,様式第10号事業費及び積算根拠資料!$B:$O,10,FALSE)</f>
        <v>0</v>
      </c>
      <c r="P14" s="3">
        <f t="shared" si="1"/>
        <v>413.99999999999994</v>
      </c>
      <c r="Q14" s="3">
        <f t="shared" si="2"/>
        <v>0</v>
      </c>
      <c r="R14" s="3">
        <f t="shared" si="3"/>
        <v>413.99999999999994</v>
      </c>
      <c r="T14" s="108">
        <v>5</v>
      </c>
      <c r="U14" s="106" t="s">
        <v>566</v>
      </c>
      <c r="V14" s="106" t="s">
        <v>562</v>
      </c>
    </row>
    <row r="15" spans="1:22">
      <c r="B15" s="1"/>
      <c r="C15" s="106" t="s">
        <v>362</v>
      </c>
      <c r="D15" s="1" t="s">
        <v>593</v>
      </c>
      <c r="E15" s="92">
        <v>1</v>
      </c>
      <c r="F15" s="92" t="s">
        <v>512</v>
      </c>
      <c r="G15" s="1"/>
      <c r="H15" s="153">
        <v>11</v>
      </c>
      <c r="I15" s="108">
        <v>1</v>
      </c>
      <c r="J15" s="109">
        <f t="shared" si="0"/>
        <v>22</v>
      </c>
      <c r="K15" s="92">
        <v>2</v>
      </c>
      <c r="L15" s="86">
        <f>VLOOKUP(T15,様式第10号事業費及び積算根拠資料!$B:$O,7,FALSE)</f>
        <v>0</v>
      </c>
      <c r="M15" s="86">
        <f>VLOOKUP(T15,様式第10号事業費及び積算根拠資料!$B:$O,8,FALSE)</f>
        <v>0</v>
      </c>
      <c r="N15" s="86">
        <f>VLOOKUP(T15,様式第10号事業費及び積算根拠資料!$B:$O,9,FALSE)</f>
        <v>0</v>
      </c>
      <c r="O15" s="121">
        <f>VLOOKUP(T15,様式第10号事業費及び積算根拠資料!$B:$O,10,FALSE)</f>
        <v>0</v>
      </c>
      <c r="P15" s="3">
        <f t="shared" si="1"/>
        <v>98.999999999999986</v>
      </c>
      <c r="Q15" s="3">
        <f t="shared" si="2"/>
        <v>0</v>
      </c>
      <c r="R15" s="3">
        <f t="shared" si="3"/>
        <v>98.999999999999986</v>
      </c>
      <c r="T15" s="108">
        <v>64</v>
      </c>
      <c r="U15" s="106" t="s">
        <v>611</v>
      </c>
      <c r="V15" s="106" t="s">
        <v>562</v>
      </c>
    </row>
    <row r="16" spans="1:22">
      <c r="B16" s="1" t="s">
        <v>180</v>
      </c>
      <c r="C16" s="106" t="s">
        <v>361</v>
      </c>
      <c r="D16" s="1" t="s">
        <v>591</v>
      </c>
      <c r="E16" s="92">
        <v>1</v>
      </c>
      <c r="F16" s="92" t="s">
        <v>512</v>
      </c>
      <c r="G16" s="1"/>
      <c r="H16" s="153">
        <v>46</v>
      </c>
      <c r="I16" s="108">
        <v>7</v>
      </c>
      <c r="J16" s="109">
        <f t="shared" si="0"/>
        <v>322</v>
      </c>
      <c r="K16" s="92">
        <v>1</v>
      </c>
      <c r="L16" s="86">
        <f>VLOOKUP(T16,様式第10号事業費及び積算根拠資料!$B:$O,7,FALSE)</f>
        <v>0</v>
      </c>
      <c r="M16" s="86">
        <f>VLOOKUP(T16,様式第10号事業費及び積算根拠資料!$B:$O,8,FALSE)</f>
        <v>0</v>
      </c>
      <c r="N16" s="86">
        <f>VLOOKUP(T16,様式第10号事業費及び積算根拠資料!$B:$O,9,FALSE)</f>
        <v>0</v>
      </c>
      <c r="O16" s="121">
        <f>VLOOKUP(T16,様式第10号事業費及び積算根拠資料!$B:$O,10,FALSE)</f>
        <v>0</v>
      </c>
      <c r="P16" s="3">
        <f t="shared" si="1"/>
        <v>1449.0000000000002</v>
      </c>
      <c r="Q16" s="3">
        <f t="shared" si="2"/>
        <v>0</v>
      </c>
      <c r="R16" s="3">
        <f t="shared" si="3"/>
        <v>1449.0000000000002</v>
      </c>
      <c r="T16" s="108">
        <v>5</v>
      </c>
      <c r="U16" s="106" t="s">
        <v>566</v>
      </c>
      <c r="V16" s="106" t="s">
        <v>562</v>
      </c>
    </row>
    <row r="17" spans="2:22">
      <c r="B17" s="1"/>
      <c r="C17" s="106" t="s">
        <v>355</v>
      </c>
      <c r="D17" s="1" t="s">
        <v>591</v>
      </c>
      <c r="E17" s="92">
        <v>2</v>
      </c>
      <c r="F17" s="92" t="s">
        <v>512</v>
      </c>
      <c r="G17" s="1"/>
      <c r="H17" s="153">
        <v>91</v>
      </c>
      <c r="I17" s="108">
        <v>7</v>
      </c>
      <c r="J17" s="109">
        <f t="shared" si="0"/>
        <v>1274</v>
      </c>
      <c r="K17" s="92">
        <v>2</v>
      </c>
      <c r="L17" s="86">
        <f>VLOOKUP(T17,様式第10号事業費及び積算根拠資料!$B:$O,7,FALSE)</f>
        <v>0</v>
      </c>
      <c r="M17" s="86">
        <f>VLOOKUP(T17,様式第10号事業費及び積算根拠資料!$B:$O,8,FALSE)</f>
        <v>0</v>
      </c>
      <c r="N17" s="86">
        <f>VLOOKUP(T17,様式第10号事業費及び積算根拠資料!$B:$O,9,FALSE)</f>
        <v>0</v>
      </c>
      <c r="O17" s="121">
        <f>VLOOKUP(T17,様式第10号事業費及び積算根拠資料!$B:$O,10,FALSE)</f>
        <v>0</v>
      </c>
      <c r="P17" s="3">
        <f t="shared" si="1"/>
        <v>5733</v>
      </c>
      <c r="Q17" s="3">
        <f t="shared" si="2"/>
        <v>0</v>
      </c>
      <c r="R17" s="3">
        <f t="shared" si="3"/>
        <v>5733</v>
      </c>
      <c r="T17" s="108">
        <v>6</v>
      </c>
      <c r="U17" s="106" t="s">
        <v>571</v>
      </c>
      <c r="V17" s="106" t="s">
        <v>562</v>
      </c>
    </row>
    <row r="18" spans="2:22">
      <c r="B18" s="1" t="s">
        <v>363</v>
      </c>
      <c r="C18" s="106" t="s">
        <v>361</v>
      </c>
      <c r="D18" s="1" t="s">
        <v>591</v>
      </c>
      <c r="E18" s="92">
        <v>1</v>
      </c>
      <c r="F18" s="92" t="s">
        <v>512</v>
      </c>
      <c r="G18" s="1"/>
      <c r="H18" s="153">
        <v>46</v>
      </c>
      <c r="I18" s="108">
        <v>4</v>
      </c>
      <c r="J18" s="109">
        <f t="shared" si="0"/>
        <v>184</v>
      </c>
      <c r="K18" s="92">
        <v>1</v>
      </c>
      <c r="L18" s="86">
        <f>VLOOKUP(T18,様式第10号事業費及び積算根拠資料!$B:$O,7,FALSE)</f>
        <v>0</v>
      </c>
      <c r="M18" s="86">
        <f>VLOOKUP(T18,様式第10号事業費及び積算根拠資料!$B:$O,8,FALSE)</f>
        <v>0</v>
      </c>
      <c r="N18" s="86">
        <f>VLOOKUP(T18,様式第10号事業費及び積算根拠資料!$B:$O,9,FALSE)</f>
        <v>0</v>
      </c>
      <c r="O18" s="121">
        <f>VLOOKUP(T18,様式第10号事業費及び積算根拠資料!$B:$O,10,FALSE)</f>
        <v>0</v>
      </c>
      <c r="P18" s="3">
        <f t="shared" si="1"/>
        <v>827.99999999999989</v>
      </c>
      <c r="Q18" s="3">
        <f t="shared" si="2"/>
        <v>0</v>
      </c>
      <c r="R18" s="3">
        <f t="shared" si="3"/>
        <v>827.99999999999989</v>
      </c>
      <c r="T18" s="108">
        <v>5</v>
      </c>
      <c r="U18" s="106" t="s">
        <v>566</v>
      </c>
      <c r="V18" s="106" t="s">
        <v>562</v>
      </c>
    </row>
    <row r="19" spans="2:22">
      <c r="B19" s="1"/>
      <c r="C19" s="106" t="s">
        <v>364</v>
      </c>
      <c r="D19" s="1" t="s">
        <v>524</v>
      </c>
      <c r="E19" s="92">
        <v>1</v>
      </c>
      <c r="F19" s="92" t="s">
        <v>512</v>
      </c>
      <c r="G19" s="1"/>
      <c r="H19" s="153">
        <v>22</v>
      </c>
      <c r="I19" s="108">
        <v>4</v>
      </c>
      <c r="J19" s="109">
        <f t="shared" si="0"/>
        <v>88</v>
      </c>
      <c r="K19" s="92">
        <v>1</v>
      </c>
      <c r="L19" s="86">
        <f>VLOOKUP(T19,様式第10号事業費及び積算根拠資料!$B:$O,7,FALSE)</f>
        <v>0</v>
      </c>
      <c r="M19" s="86">
        <f>VLOOKUP(T19,様式第10号事業費及び積算根拠資料!$B:$O,8,FALSE)</f>
        <v>0</v>
      </c>
      <c r="N19" s="86">
        <f>VLOOKUP(T19,様式第10号事業費及び積算根拠資料!$B:$O,9,FALSE)</f>
        <v>0</v>
      </c>
      <c r="O19" s="121">
        <f>VLOOKUP(T19,様式第10号事業費及び積算根拠資料!$B:$O,10,FALSE)</f>
        <v>0</v>
      </c>
      <c r="P19" s="3">
        <f t="shared" si="1"/>
        <v>395.99999999999994</v>
      </c>
      <c r="Q19" s="3">
        <f t="shared" si="2"/>
        <v>0</v>
      </c>
      <c r="R19" s="3">
        <f t="shared" si="3"/>
        <v>395.99999999999994</v>
      </c>
      <c r="T19" s="108">
        <v>2</v>
      </c>
      <c r="U19" s="106" t="s">
        <v>576</v>
      </c>
      <c r="V19" s="106" t="s">
        <v>562</v>
      </c>
    </row>
    <row r="20" spans="2:22">
      <c r="B20" s="1"/>
      <c r="C20" s="106" t="s">
        <v>365</v>
      </c>
      <c r="D20" s="1" t="s">
        <v>594</v>
      </c>
      <c r="E20" s="92">
        <v>2</v>
      </c>
      <c r="F20" s="92" t="s">
        <v>512</v>
      </c>
      <c r="G20" s="1" t="s">
        <v>595</v>
      </c>
      <c r="H20" s="153">
        <v>64</v>
      </c>
      <c r="I20" s="108">
        <v>4</v>
      </c>
      <c r="J20" s="109">
        <f t="shared" si="0"/>
        <v>256</v>
      </c>
      <c r="K20" s="92">
        <v>1</v>
      </c>
      <c r="L20" s="86">
        <f>VLOOKUP(T20,様式第10号事業費及び積算根拠資料!$B:$O,7,FALSE)</f>
        <v>0</v>
      </c>
      <c r="M20" s="86">
        <f>VLOOKUP(T20,様式第10号事業費及び積算根拠資料!$B:$O,8,FALSE)</f>
        <v>0</v>
      </c>
      <c r="N20" s="86">
        <f>VLOOKUP(T20,様式第10号事業費及び積算根拠資料!$B:$O,9,FALSE)</f>
        <v>0</v>
      </c>
      <c r="O20" s="121">
        <f>VLOOKUP(T20,様式第10号事業費及び積算根拠資料!$B:$O,10,FALSE)</f>
        <v>0</v>
      </c>
      <c r="P20" s="3">
        <f t="shared" si="1"/>
        <v>1152</v>
      </c>
      <c r="Q20" s="3">
        <f t="shared" si="2"/>
        <v>0</v>
      </c>
      <c r="R20" s="3">
        <f t="shared" si="3"/>
        <v>1152</v>
      </c>
      <c r="T20" s="108">
        <v>57</v>
      </c>
      <c r="U20" s="106" t="s">
        <v>575</v>
      </c>
      <c r="V20" s="106" t="s">
        <v>562</v>
      </c>
    </row>
    <row r="21" spans="2:22">
      <c r="B21" s="1" t="s">
        <v>147</v>
      </c>
      <c r="C21" s="106" t="s">
        <v>355</v>
      </c>
      <c r="D21" s="1" t="s">
        <v>591</v>
      </c>
      <c r="E21" s="92">
        <v>2</v>
      </c>
      <c r="F21" s="92" t="s">
        <v>512</v>
      </c>
      <c r="G21" s="1"/>
      <c r="H21" s="153">
        <v>91</v>
      </c>
      <c r="I21" s="108">
        <v>1</v>
      </c>
      <c r="J21" s="109">
        <f t="shared" si="0"/>
        <v>91</v>
      </c>
      <c r="K21" s="92">
        <v>1</v>
      </c>
      <c r="L21" s="86">
        <f>VLOOKUP(T21,様式第10号事業費及び積算根拠資料!$B:$O,7,FALSE)</f>
        <v>0</v>
      </c>
      <c r="M21" s="86">
        <f>VLOOKUP(T21,様式第10号事業費及び積算根拠資料!$B:$O,8,FALSE)</f>
        <v>0</v>
      </c>
      <c r="N21" s="86">
        <f>VLOOKUP(T21,様式第10号事業費及び積算根拠資料!$B:$O,9,FALSE)</f>
        <v>0</v>
      </c>
      <c r="O21" s="121">
        <f>VLOOKUP(T21,様式第10号事業費及び積算根拠資料!$B:$O,10,FALSE)</f>
        <v>0</v>
      </c>
      <c r="P21" s="3">
        <f t="shared" si="1"/>
        <v>409.5</v>
      </c>
      <c r="Q21" s="3">
        <f t="shared" si="2"/>
        <v>0</v>
      </c>
      <c r="R21" s="3">
        <f t="shared" si="3"/>
        <v>409.5</v>
      </c>
      <c r="T21" s="108">
        <v>6</v>
      </c>
      <c r="U21" s="106" t="s">
        <v>571</v>
      </c>
      <c r="V21" s="106" t="s">
        <v>562</v>
      </c>
    </row>
    <row r="22" spans="2:22">
      <c r="B22" s="1"/>
      <c r="C22" s="106" t="s">
        <v>366</v>
      </c>
      <c r="D22" s="1" t="s">
        <v>596</v>
      </c>
      <c r="E22" s="92">
        <v>1</v>
      </c>
      <c r="F22" s="92" t="s">
        <v>515</v>
      </c>
      <c r="G22" s="1"/>
      <c r="H22" s="153">
        <v>6</v>
      </c>
      <c r="I22" s="108">
        <v>1</v>
      </c>
      <c r="J22" s="109">
        <f t="shared" si="0"/>
        <v>18</v>
      </c>
      <c r="K22" s="92">
        <v>3</v>
      </c>
      <c r="L22" s="86">
        <f>VLOOKUP(T22,様式第10号事業費及び積算根拠資料!$B:$O,7,FALSE)</f>
        <v>0</v>
      </c>
      <c r="M22" s="86">
        <f>VLOOKUP(T22,様式第10号事業費及び積算根拠資料!$B:$O,8,FALSE)</f>
        <v>0</v>
      </c>
      <c r="N22" s="86">
        <f>VLOOKUP(T22,様式第10号事業費及び積算根拠資料!$B:$O,9,FALSE)</f>
        <v>0</v>
      </c>
      <c r="O22" s="121">
        <f>VLOOKUP(T22,様式第10号事業費及び積算根拠資料!$B:$O,10,FALSE)</f>
        <v>0</v>
      </c>
      <c r="P22" s="3">
        <f t="shared" si="1"/>
        <v>81.000000000000014</v>
      </c>
      <c r="Q22" s="3">
        <f t="shared" si="2"/>
        <v>0</v>
      </c>
      <c r="R22" s="3">
        <f t="shared" si="3"/>
        <v>81.000000000000014</v>
      </c>
      <c r="T22" s="108">
        <v>45</v>
      </c>
      <c r="U22" s="106" t="s">
        <v>574</v>
      </c>
      <c r="V22" s="106" t="s">
        <v>564</v>
      </c>
    </row>
    <row r="23" spans="2:22">
      <c r="B23" s="1" t="s">
        <v>181</v>
      </c>
      <c r="C23" s="106" t="s">
        <v>355</v>
      </c>
      <c r="D23" s="1" t="s">
        <v>591</v>
      </c>
      <c r="E23" s="92">
        <v>2</v>
      </c>
      <c r="F23" s="92" t="s">
        <v>512</v>
      </c>
      <c r="G23" s="1"/>
      <c r="H23" s="153">
        <v>91</v>
      </c>
      <c r="I23" s="108">
        <v>1</v>
      </c>
      <c r="J23" s="109">
        <f t="shared" si="0"/>
        <v>364</v>
      </c>
      <c r="K23" s="92">
        <v>4</v>
      </c>
      <c r="L23" s="86">
        <f>VLOOKUP(T23,様式第10号事業費及び積算根拠資料!$B:$O,7,FALSE)</f>
        <v>0</v>
      </c>
      <c r="M23" s="86">
        <f>VLOOKUP(T23,様式第10号事業費及び積算根拠資料!$B:$O,8,FALSE)</f>
        <v>0</v>
      </c>
      <c r="N23" s="86">
        <f>VLOOKUP(T23,様式第10号事業費及び積算根拠資料!$B:$O,9,FALSE)</f>
        <v>0</v>
      </c>
      <c r="O23" s="121">
        <f>VLOOKUP(T23,様式第10号事業費及び積算根拠資料!$B:$O,10,FALSE)</f>
        <v>0</v>
      </c>
      <c r="P23" s="3">
        <f t="shared" si="1"/>
        <v>1638</v>
      </c>
      <c r="Q23" s="3">
        <f t="shared" si="2"/>
        <v>0</v>
      </c>
      <c r="R23" s="3">
        <f t="shared" si="3"/>
        <v>1638</v>
      </c>
      <c r="T23" s="108">
        <v>6</v>
      </c>
      <c r="U23" s="106" t="s">
        <v>571</v>
      </c>
      <c r="V23" s="106" t="s">
        <v>562</v>
      </c>
    </row>
    <row r="24" spans="2:22">
      <c r="B24" s="1" t="s">
        <v>146</v>
      </c>
      <c r="C24" s="106" t="s">
        <v>355</v>
      </c>
      <c r="D24" s="1" t="s">
        <v>591</v>
      </c>
      <c r="E24" s="92">
        <v>2</v>
      </c>
      <c r="F24" s="92" t="s">
        <v>512</v>
      </c>
      <c r="G24" s="1"/>
      <c r="H24" s="153">
        <v>91</v>
      </c>
      <c r="I24" s="108">
        <v>8</v>
      </c>
      <c r="J24" s="109">
        <f t="shared" si="0"/>
        <v>6552</v>
      </c>
      <c r="K24" s="92">
        <v>9</v>
      </c>
      <c r="L24" s="86">
        <f>VLOOKUP(T24,様式第10号事業費及び積算根拠資料!$B:$O,7,FALSE)</f>
        <v>0</v>
      </c>
      <c r="M24" s="86">
        <f>VLOOKUP(T24,様式第10号事業費及び積算根拠資料!$B:$O,8,FALSE)</f>
        <v>0</v>
      </c>
      <c r="N24" s="86">
        <f>VLOOKUP(T24,様式第10号事業費及び積算根拠資料!$B:$O,9,FALSE)</f>
        <v>0</v>
      </c>
      <c r="O24" s="121">
        <f>VLOOKUP(T24,様式第10号事業費及び積算根拠資料!$B:$O,10,FALSE)</f>
        <v>0</v>
      </c>
      <c r="P24" s="3">
        <f t="shared" ref="P24:P49" si="4">H24/1000*I24*K24*200*$R$1</f>
        <v>29483.999999999996</v>
      </c>
      <c r="Q24" s="3">
        <f t="shared" ref="Q24:Q49" si="5">O24/1000*I24*K24*200*$R$1</f>
        <v>0</v>
      </c>
      <c r="R24" s="3">
        <f t="shared" ref="R24:R49" si="6">P24-Q24</f>
        <v>29483.999999999996</v>
      </c>
      <c r="T24" s="108">
        <v>6</v>
      </c>
      <c r="U24" s="106" t="s">
        <v>571</v>
      </c>
      <c r="V24" s="106" t="s">
        <v>562</v>
      </c>
    </row>
    <row r="25" spans="2:22">
      <c r="B25" s="1" t="s">
        <v>145</v>
      </c>
      <c r="C25" s="106" t="s">
        <v>367</v>
      </c>
      <c r="D25" s="1" t="s">
        <v>591</v>
      </c>
      <c r="E25" s="92">
        <v>3</v>
      </c>
      <c r="F25" s="92" t="s">
        <v>515</v>
      </c>
      <c r="G25" s="1"/>
      <c r="H25" s="153">
        <v>136.5</v>
      </c>
      <c r="I25" s="108">
        <v>10</v>
      </c>
      <c r="J25" s="109">
        <f t="shared" si="0"/>
        <v>8190</v>
      </c>
      <c r="K25" s="92">
        <v>6</v>
      </c>
      <c r="L25" s="86">
        <f>VLOOKUP(T25,様式第10号事業費及び積算根拠資料!$B:$O,7,FALSE)</f>
        <v>0</v>
      </c>
      <c r="M25" s="86">
        <f>VLOOKUP(T25,様式第10号事業費及び積算根拠資料!$B:$O,8,FALSE)</f>
        <v>0</v>
      </c>
      <c r="N25" s="86">
        <f>VLOOKUP(T25,様式第10号事業費及び積算根拠資料!$B:$O,9,FALSE)</f>
        <v>0</v>
      </c>
      <c r="O25" s="121">
        <f>VLOOKUP(T25,様式第10号事業費及び積算根拠資料!$B:$O,10,FALSE)</f>
        <v>0</v>
      </c>
      <c r="P25" s="3">
        <f t="shared" si="4"/>
        <v>36855.000000000007</v>
      </c>
      <c r="Q25" s="3">
        <f t="shared" si="5"/>
        <v>0</v>
      </c>
      <c r="R25" s="3">
        <f t="shared" si="6"/>
        <v>36855.000000000007</v>
      </c>
      <c r="T25" s="108">
        <v>12</v>
      </c>
      <c r="U25" s="106" t="s">
        <v>610</v>
      </c>
      <c r="V25" s="106" t="s">
        <v>564</v>
      </c>
    </row>
    <row r="26" spans="2:22">
      <c r="B26" s="1" t="s">
        <v>165</v>
      </c>
      <c r="C26" s="106" t="s">
        <v>368</v>
      </c>
      <c r="D26" s="1" t="s">
        <v>591</v>
      </c>
      <c r="E26" s="92">
        <v>2</v>
      </c>
      <c r="F26" s="92" t="s">
        <v>515</v>
      </c>
      <c r="G26" s="1"/>
      <c r="H26" s="153">
        <v>91</v>
      </c>
      <c r="I26" s="108">
        <v>15</v>
      </c>
      <c r="J26" s="109">
        <f t="shared" si="0"/>
        <v>28665</v>
      </c>
      <c r="K26" s="92">
        <v>21</v>
      </c>
      <c r="L26" s="86">
        <f>VLOOKUP(T26,様式第10号事業費及び積算根拠資料!$B:$O,7,FALSE)</f>
        <v>0</v>
      </c>
      <c r="M26" s="86">
        <f>VLOOKUP(T26,様式第10号事業費及び積算根拠資料!$B:$O,8,FALSE)</f>
        <v>0</v>
      </c>
      <c r="N26" s="86">
        <f>VLOOKUP(T26,様式第10号事業費及び積算根拠資料!$B:$O,9,FALSE)</f>
        <v>0</v>
      </c>
      <c r="O26" s="121">
        <f>VLOOKUP(T26,様式第10号事業費及び積算根拠資料!$B:$O,10,FALSE)</f>
        <v>0</v>
      </c>
      <c r="P26" s="3">
        <f t="shared" si="4"/>
        <v>128992.5</v>
      </c>
      <c r="Q26" s="3">
        <f t="shared" si="5"/>
        <v>0</v>
      </c>
      <c r="R26" s="3">
        <f t="shared" si="6"/>
        <v>128992.5</v>
      </c>
      <c r="T26" s="108">
        <v>11</v>
      </c>
      <c r="U26" s="106" t="s">
        <v>571</v>
      </c>
      <c r="V26" s="106" t="s">
        <v>564</v>
      </c>
    </row>
    <row r="27" spans="2:22">
      <c r="B27" s="1" t="s">
        <v>369</v>
      </c>
      <c r="C27" s="106" t="s">
        <v>370</v>
      </c>
      <c r="D27" s="1" t="s">
        <v>597</v>
      </c>
      <c r="E27" s="92">
        <v>1</v>
      </c>
      <c r="F27" s="92" t="s">
        <v>512</v>
      </c>
      <c r="G27" s="1" t="s">
        <v>633</v>
      </c>
      <c r="H27" s="153">
        <v>10</v>
      </c>
      <c r="I27" s="108">
        <v>1</v>
      </c>
      <c r="J27" s="109">
        <f t="shared" si="0"/>
        <v>10</v>
      </c>
      <c r="K27" s="92">
        <v>1</v>
      </c>
      <c r="L27" s="86">
        <f>VLOOKUP(T27,様式第10号事業費及び積算根拠資料!$B:$O,7,FALSE)</f>
        <v>0</v>
      </c>
      <c r="M27" s="86">
        <f>VLOOKUP(T27,様式第10号事業費及び積算根拠資料!$B:$O,8,FALSE)</f>
        <v>0</v>
      </c>
      <c r="N27" s="86">
        <f>VLOOKUP(T27,様式第10号事業費及び積算根拠資料!$B:$O,9,FALSE)</f>
        <v>0</v>
      </c>
      <c r="O27" s="121">
        <f>VLOOKUP(T27,様式第10号事業費及び積算根拠資料!$B:$O,10,FALSE)</f>
        <v>0</v>
      </c>
      <c r="P27" s="3">
        <f t="shared" si="4"/>
        <v>45</v>
      </c>
      <c r="Q27" s="3">
        <f t="shared" si="5"/>
        <v>0</v>
      </c>
      <c r="R27" s="3">
        <f t="shared" si="6"/>
        <v>45</v>
      </c>
      <c r="T27" s="108">
        <v>66</v>
      </c>
      <c r="U27" s="106" t="s">
        <v>612</v>
      </c>
      <c r="V27" s="106" t="s">
        <v>562</v>
      </c>
    </row>
    <row r="28" spans="2:22">
      <c r="B28" s="1" t="s">
        <v>149</v>
      </c>
      <c r="C28" s="106" t="s">
        <v>361</v>
      </c>
      <c r="D28" s="1" t="s">
        <v>591</v>
      </c>
      <c r="E28" s="92">
        <v>1</v>
      </c>
      <c r="F28" s="92" t="s">
        <v>512</v>
      </c>
      <c r="G28" s="1"/>
      <c r="H28" s="153">
        <v>46</v>
      </c>
      <c r="I28" s="108">
        <v>1</v>
      </c>
      <c r="J28" s="109">
        <f t="shared" si="0"/>
        <v>46</v>
      </c>
      <c r="K28" s="92">
        <v>1</v>
      </c>
      <c r="L28" s="86">
        <f>VLOOKUP(T28,様式第10号事業費及び積算根拠資料!$B:$O,7,FALSE)</f>
        <v>0</v>
      </c>
      <c r="M28" s="86">
        <f>VLOOKUP(T28,様式第10号事業費及び積算根拠資料!$B:$O,8,FALSE)</f>
        <v>0</v>
      </c>
      <c r="N28" s="86">
        <f>VLOOKUP(T28,様式第10号事業費及び積算根拠資料!$B:$O,9,FALSE)</f>
        <v>0</v>
      </c>
      <c r="O28" s="121">
        <f>VLOOKUP(T28,様式第10号事業費及び積算根拠資料!$B:$O,10,FALSE)</f>
        <v>0</v>
      </c>
      <c r="P28" s="3">
        <f t="shared" si="4"/>
        <v>206.99999999999997</v>
      </c>
      <c r="Q28" s="3">
        <f t="shared" si="5"/>
        <v>0</v>
      </c>
      <c r="R28" s="3">
        <f t="shared" si="6"/>
        <v>206.99999999999997</v>
      </c>
      <c r="T28" s="108">
        <v>5</v>
      </c>
      <c r="U28" s="106" t="s">
        <v>566</v>
      </c>
      <c r="V28" s="106" t="s">
        <v>562</v>
      </c>
    </row>
    <row r="29" spans="2:22">
      <c r="B29" s="1" t="s">
        <v>159</v>
      </c>
      <c r="C29" s="106" t="s">
        <v>361</v>
      </c>
      <c r="D29" s="1" t="s">
        <v>591</v>
      </c>
      <c r="E29" s="92">
        <v>1</v>
      </c>
      <c r="F29" s="92" t="s">
        <v>512</v>
      </c>
      <c r="G29" s="1"/>
      <c r="H29" s="153">
        <v>46</v>
      </c>
      <c r="I29" s="108">
        <v>1</v>
      </c>
      <c r="J29" s="109">
        <f t="shared" si="0"/>
        <v>46</v>
      </c>
      <c r="K29" s="92">
        <v>1</v>
      </c>
      <c r="L29" s="86">
        <f>VLOOKUP(T29,様式第10号事業費及び積算根拠資料!$B:$O,7,FALSE)</f>
        <v>0</v>
      </c>
      <c r="M29" s="86">
        <f>VLOOKUP(T29,様式第10号事業費及び積算根拠資料!$B:$O,8,FALSE)</f>
        <v>0</v>
      </c>
      <c r="N29" s="86">
        <f>VLOOKUP(T29,様式第10号事業費及び積算根拠資料!$B:$O,9,FALSE)</f>
        <v>0</v>
      </c>
      <c r="O29" s="121">
        <f>VLOOKUP(T29,様式第10号事業費及び積算根拠資料!$B:$O,10,FALSE)</f>
        <v>0</v>
      </c>
      <c r="P29" s="3">
        <f t="shared" si="4"/>
        <v>206.99999999999997</v>
      </c>
      <c r="Q29" s="3">
        <f t="shared" si="5"/>
        <v>0</v>
      </c>
      <c r="R29" s="3">
        <f t="shared" si="6"/>
        <v>206.99999999999997</v>
      </c>
      <c r="T29" s="108">
        <v>5</v>
      </c>
      <c r="U29" s="106" t="s">
        <v>566</v>
      </c>
      <c r="V29" s="106" t="s">
        <v>562</v>
      </c>
    </row>
    <row r="30" spans="2:22">
      <c r="B30" s="1" t="s">
        <v>371</v>
      </c>
      <c r="C30" s="106" t="s">
        <v>355</v>
      </c>
      <c r="D30" s="1" t="s">
        <v>591</v>
      </c>
      <c r="E30" s="92">
        <v>2</v>
      </c>
      <c r="F30" s="92" t="s">
        <v>512</v>
      </c>
      <c r="G30" s="1"/>
      <c r="H30" s="153">
        <v>91</v>
      </c>
      <c r="I30" s="108">
        <v>8</v>
      </c>
      <c r="J30" s="109">
        <f t="shared" si="0"/>
        <v>4368</v>
      </c>
      <c r="K30" s="92">
        <v>6</v>
      </c>
      <c r="L30" s="86">
        <f>VLOOKUP(T30,様式第10号事業費及び積算根拠資料!$B:$O,7,FALSE)</f>
        <v>0</v>
      </c>
      <c r="M30" s="86">
        <f>VLOOKUP(T30,様式第10号事業費及び積算根拠資料!$B:$O,8,FALSE)</f>
        <v>0</v>
      </c>
      <c r="N30" s="86">
        <f>VLOOKUP(T30,様式第10号事業費及び積算根拠資料!$B:$O,9,FALSE)</f>
        <v>0</v>
      </c>
      <c r="O30" s="121">
        <f>VLOOKUP(T30,様式第10号事業費及び積算根拠資料!$B:$O,10,FALSE)</f>
        <v>0</v>
      </c>
      <c r="P30" s="3">
        <f t="shared" si="4"/>
        <v>19656</v>
      </c>
      <c r="Q30" s="3">
        <f t="shared" si="5"/>
        <v>0</v>
      </c>
      <c r="R30" s="3">
        <f t="shared" si="6"/>
        <v>19656</v>
      </c>
      <c r="T30" s="108">
        <v>6</v>
      </c>
      <c r="U30" s="106" t="s">
        <v>571</v>
      </c>
      <c r="V30" s="106" t="s">
        <v>562</v>
      </c>
    </row>
    <row r="31" spans="2:22">
      <c r="B31" s="1"/>
      <c r="C31" s="106" t="s">
        <v>372</v>
      </c>
      <c r="D31" s="1" t="s">
        <v>591</v>
      </c>
      <c r="E31" s="92">
        <v>1</v>
      </c>
      <c r="F31" s="92" t="s">
        <v>512</v>
      </c>
      <c r="G31" s="1" t="s">
        <v>598</v>
      </c>
      <c r="H31" s="153">
        <v>46</v>
      </c>
      <c r="I31" s="108">
        <v>8</v>
      </c>
      <c r="J31" s="109">
        <f t="shared" si="0"/>
        <v>736</v>
      </c>
      <c r="K31" s="92">
        <v>2</v>
      </c>
      <c r="L31" s="86">
        <f>VLOOKUP(T31,様式第10号事業費及び積算根拠資料!$B:$O,7,FALSE)</f>
        <v>0</v>
      </c>
      <c r="M31" s="86">
        <f>VLOOKUP(T31,様式第10号事業費及び積算根拠資料!$B:$O,8,FALSE)</f>
        <v>0</v>
      </c>
      <c r="N31" s="86">
        <f>VLOOKUP(T31,様式第10号事業費及び積算根拠資料!$B:$O,9,FALSE)</f>
        <v>0</v>
      </c>
      <c r="O31" s="121">
        <f>VLOOKUP(T31,様式第10号事業費及び積算根拠資料!$B:$O,10,FALSE)</f>
        <v>0</v>
      </c>
      <c r="P31" s="3">
        <f t="shared" si="4"/>
        <v>3311.9999999999995</v>
      </c>
      <c r="Q31" s="3">
        <f t="shared" si="5"/>
        <v>0</v>
      </c>
      <c r="R31" s="3">
        <f t="shared" si="6"/>
        <v>3311.9999999999995</v>
      </c>
      <c r="T31" s="108">
        <v>5</v>
      </c>
      <c r="U31" s="106" t="s">
        <v>566</v>
      </c>
      <c r="V31" s="106" t="s">
        <v>562</v>
      </c>
    </row>
    <row r="32" spans="2:22">
      <c r="B32" s="1" t="s">
        <v>373</v>
      </c>
      <c r="C32" s="106" t="s">
        <v>355</v>
      </c>
      <c r="D32" s="1" t="s">
        <v>591</v>
      </c>
      <c r="E32" s="92">
        <v>2</v>
      </c>
      <c r="F32" s="92" t="s">
        <v>512</v>
      </c>
      <c r="G32" s="1"/>
      <c r="H32" s="153">
        <v>91</v>
      </c>
      <c r="I32" s="108">
        <v>8</v>
      </c>
      <c r="J32" s="109">
        <f t="shared" si="0"/>
        <v>4368</v>
      </c>
      <c r="K32" s="92">
        <v>6</v>
      </c>
      <c r="L32" s="86">
        <f>VLOOKUP(T32,様式第10号事業費及び積算根拠資料!$B:$O,7,FALSE)</f>
        <v>0</v>
      </c>
      <c r="M32" s="86">
        <f>VLOOKUP(T32,様式第10号事業費及び積算根拠資料!$B:$O,8,FALSE)</f>
        <v>0</v>
      </c>
      <c r="N32" s="86">
        <f>VLOOKUP(T32,様式第10号事業費及び積算根拠資料!$B:$O,9,FALSE)</f>
        <v>0</v>
      </c>
      <c r="O32" s="121">
        <f>VLOOKUP(T32,様式第10号事業費及び積算根拠資料!$B:$O,10,FALSE)</f>
        <v>0</v>
      </c>
      <c r="P32" s="3">
        <f t="shared" si="4"/>
        <v>19656</v>
      </c>
      <c r="Q32" s="3">
        <f t="shared" si="5"/>
        <v>0</v>
      </c>
      <c r="R32" s="3">
        <f t="shared" si="6"/>
        <v>19656</v>
      </c>
      <c r="T32" s="108">
        <v>6</v>
      </c>
      <c r="U32" s="106" t="s">
        <v>571</v>
      </c>
      <c r="V32" s="106" t="s">
        <v>562</v>
      </c>
    </row>
    <row r="33" spans="2:22">
      <c r="B33" s="1"/>
      <c r="C33" s="106" t="s">
        <v>372</v>
      </c>
      <c r="D33" s="1" t="s">
        <v>591</v>
      </c>
      <c r="E33" s="92">
        <v>1</v>
      </c>
      <c r="F33" s="92" t="s">
        <v>512</v>
      </c>
      <c r="G33" s="1" t="s">
        <v>598</v>
      </c>
      <c r="H33" s="153">
        <v>46</v>
      </c>
      <c r="I33" s="108">
        <v>8</v>
      </c>
      <c r="J33" s="109">
        <f t="shared" si="0"/>
        <v>736</v>
      </c>
      <c r="K33" s="92">
        <v>2</v>
      </c>
      <c r="L33" s="86">
        <f>VLOOKUP(T33,様式第10号事業費及び積算根拠資料!$B:$O,7,FALSE)</f>
        <v>0</v>
      </c>
      <c r="M33" s="86">
        <f>VLOOKUP(T33,様式第10号事業費及び積算根拠資料!$B:$O,8,FALSE)</f>
        <v>0</v>
      </c>
      <c r="N33" s="86">
        <f>VLOOKUP(T33,様式第10号事業費及び積算根拠資料!$B:$O,9,FALSE)</f>
        <v>0</v>
      </c>
      <c r="O33" s="121">
        <f>VLOOKUP(T33,様式第10号事業費及び積算根拠資料!$B:$O,10,FALSE)</f>
        <v>0</v>
      </c>
      <c r="P33" s="3">
        <f t="shared" si="4"/>
        <v>3311.9999999999995</v>
      </c>
      <c r="Q33" s="3">
        <f t="shared" si="5"/>
        <v>0</v>
      </c>
      <c r="R33" s="3">
        <f t="shared" si="6"/>
        <v>3311.9999999999995</v>
      </c>
      <c r="T33" s="108">
        <v>5</v>
      </c>
      <c r="U33" s="106" t="s">
        <v>566</v>
      </c>
      <c r="V33" s="106" t="s">
        <v>562</v>
      </c>
    </row>
    <row r="34" spans="2:22">
      <c r="B34" s="1" t="s">
        <v>374</v>
      </c>
      <c r="C34" s="106" t="s">
        <v>355</v>
      </c>
      <c r="D34" s="1" t="s">
        <v>591</v>
      </c>
      <c r="E34" s="92">
        <v>2</v>
      </c>
      <c r="F34" s="92" t="s">
        <v>512</v>
      </c>
      <c r="G34" s="1"/>
      <c r="H34" s="153">
        <v>91</v>
      </c>
      <c r="I34" s="108">
        <v>8</v>
      </c>
      <c r="J34" s="109">
        <f t="shared" si="0"/>
        <v>4368</v>
      </c>
      <c r="K34" s="92">
        <v>6</v>
      </c>
      <c r="L34" s="86">
        <f>VLOOKUP(T34,様式第10号事業費及び積算根拠資料!$B:$O,7,FALSE)</f>
        <v>0</v>
      </c>
      <c r="M34" s="86">
        <f>VLOOKUP(T34,様式第10号事業費及び積算根拠資料!$B:$O,8,FALSE)</f>
        <v>0</v>
      </c>
      <c r="N34" s="86">
        <f>VLOOKUP(T34,様式第10号事業費及び積算根拠資料!$B:$O,9,FALSE)</f>
        <v>0</v>
      </c>
      <c r="O34" s="121">
        <f>VLOOKUP(T34,様式第10号事業費及び積算根拠資料!$B:$O,10,FALSE)</f>
        <v>0</v>
      </c>
      <c r="P34" s="3">
        <f t="shared" si="4"/>
        <v>19656</v>
      </c>
      <c r="Q34" s="3">
        <f t="shared" si="5"/>
        <v>0</v>
      </c>
      <c r="R34" s="3">
        <f t="shared" si="6"/>
        <v>19656</v>
      </c>
      <c r="T34" s="108">
        <v>6</v>
      </c>
      <c r="U34" s="106" t="s">
        <v>571</v>
      </c>
      <c r="V34" s="106" t="s">
        <v>562</v>
      </c>
    </row>
    <row r="35" spans="2:22">
      <c r="B35" s="1"/>
      <c r="C35" s="106" t="s">
        <v>372</v>
      </c>
      <c r="D35" s="1" t="s">
        <v>591</v>
      </c>
      <c r="E35" s="92">
        <v>1</v>
      </c>
      <c r="F35" s="92" t="s">
        <v>512</v>
      </c>
      <c r="G35" s="1" t="s">
        <v>598</v>
      </c>
      <c r="H35" s="153">
        <v>46</v>
      </c>
      <c r="I35" s="108">
        <v>8</v>
      </c>
      <c r="J35" s="109">
        <f t="shared" si="0"/>
        <v>736</v>
      </c>
      <c r="K35" s="92">
        <v>2</v>
      </c>
      <c r="L35" s="86">
        <f>VLOOKUP(T35,様式第10号事業費及び積算根拠資料!$B:$O,7,FALSE)</f>
        <v>0</v>
      </c>
      <c r="M35" s="86">
        <f>VLOOKUP(T35,様式第10号事業費及び積算根拠資料!$B:$O,8,FALSE)</f>
        <v>0</v>
      </c>
      <c r="N35" s="86">
        <f>VLOOKUP(T35,様式第10号事業費及び積算根拠資料!$B:$O,9,FALSE)</f>
        <v>0</v>
      </c>
      <c r="O35" s="121">
        <f>VLOOKUP(T35,様式第10号事業費及び積算根拠資料!$B:$O,10,FALSE)</f>
        <v>0</v>
      </c>
      <c r="P35" s="3">
        <f t="shared" si="4"/>
        <v>3311.9999999999995</v>
      </c>
      <c r="Q35" s="3">
        <f t="shared" si="5"/>
        <v>0</v>
      </c>
      <c r="R35" s="3">
        <f t="shared" si="6"/>
        <v>3311.9999999999995</v>
      </c>
      <c r="T35" s="108">
        <v>5</v>
      </c>
      <c r="U35" s="106" t="s">
        <v>566</v>
      </c>
      <c r="V35" s="106" t="s">
        <v>562</v>
      </c>
    </row>
    <row r="36" spans="2:22">
      <c r="B36" s="1" t="s">
        <v>375</v>
      </c>
      <c r="C36" s="106" t="s">
        <v>355</v>
      </c>
      <c r="D36" s="1" t="s">
        <v>591</v>
      </c>
      <c r="E36" s="92">
        <v>2</v>
      </c>
      <c r="F36" s="92" t="s">
        <v>512</v>
      </c>
      <c r="G36" s="1"/>
      <c r="H36" s="153">
        <v>91</v>
      </c>
      <c r="I36" s="108">
        <v>4</v>
      </c>
      <c r="J36" s="109">
        <f t="shared" si="0"/>
        <v>6552</v>
      </c>
      <c r="K36" s="92">
        <v>18</v>
      </c>
      <c r="L36" s="86">
        <f>VLOOKUP(T36,様式第10号事業費及び積算根拠資料!$B:$O,7,FALSE)</f>
        <v>0</v>
      </c>
      <c r="M36" s="86">
        <f>VLOOKUP(T36,様式第10号事業費及び積算根拠資料!$B:$O,8,FALSE)</f>
        <v>0</v>
      </c>
      <c r="N36" s="86">
        <f>VLOOKUP(T36,様式第10号事業費及び積算根拠資料!$B:$O,9,FALSE)</f>
        <v>0</v>
      </c>
      <c r="O36" s="121">
        <f>VLOOKUP(T36,様式第10号事業費及び積算根拠資料!$B:$O,10,FALSE)</f>
        <v>0</v>
      </c>
      <c r="P36" s="3">
        <f t="shared" si="4"/>
        <v>29483.999999999996</v>
      </c>
      <c r="Q36" s="3">
        <f t="shared" si="5"/>
        <v>0</v>
      </c>
      <c r="R36" s="3">
        <f t="shared" si="6"/>
        <v>29483.999999999996</v>
      </c>
      <c r="T36" s="108">
        <v>6</v>
      </c>
      <c r="U36" s="106" t="s">
        <v>571</v>
      </c>
      <c r="V36" s="106" t="s">
        <v>562</v>
      </c>
    </row>
    <row r="37" spans="2:22">
      <c r="B37" s="1" t="s">
        <v>157</v>
      </c>
      <c r="C37" s="106" t="s">
        <v>376</v>
      </c>
      <c r="D37" s="1" t="s">
        <v>546</v>
      </c>
      <c r="E37" s="92">
        <v>3</v>
      </c>
      <c r="F37" s="92" t="s">
        <v>515</v>
      </c>
      <c r="G37" s="1" t="s">
        <v>599</v>
      </c>
      <c r="H37" s="153">
        <v>123</v>
      </c>
      <c r="I37" s="108">
        <v>4</v>
      </c>
      <c r="J37" s="109">
        <f t="shared" si="0"/>
        <v>5904</v>
      </c>
      <c r="K37" s="92">
        <v>12</v>
      </c>
      <c r="L37" s="86">
        <f>VLOOKUP(T37,様式第10号事業費及び積算根拠資料!$B:$O,7,FALSE)</f>
        <v>0</v>
      </c>
      <c r="M37" s="86">
        <f>VLOOKUP(T37,様式第10号事業費及び積算根拠資料!$B:$O,8,FALSE)</f>
        <v>0</v>
      </c>
      <c r="N37" s="86">
        <f>VLOOKUP(T37,様式第10号事業費及び積算根拠資料!$B:$O,9,FALSE)</f>
        <v>0</v>
      </c>
      <c r="O37" s="121">
        <f>VLOOKUP(T37,様式第10号事業費及び積算根拠資料!$B:$O,10,FALSE)</f>
        <v>0</v>
      </c>
      <c r="P37" s="3">
        <f t="shared" si="4"/>
        <v>26568</v>
      </c>
      <c r="Q37" s="3">
        <f t="shared" si="5"/>
        <v>0</v>
      </c>
      <c r="R37" s="3">
        <f t="shared" si="6"/>
        <v>26568</v>
      </c>
      <c r="T37" s="108">
        <v>12</v>
      </c>
      <c r="U37" s="106" t="s">
        <v>610</v>
      </c>
      <c r="V37" s="106" t="s">
        <v>564</v>
      </c>
    </row>
    <row r="38" spans="2:22">
      <c r="B38" s="1"/>
      <c r="C38" s="106" t="s">
        <v>377</v>
      </c>
      <c r="D38" s="1" t="s">
        <v>546</v>
      </c>
      <c r="E38" s="92">
        <v>1</v>
      </c>
      <c r="F38" s="92" t="s">
        <v>515</v>
      </c>
      <c r="G38" s="1" t="s">
        <v>600</v>
      </c>
      <c r="H38" s="153">
        <v>42</v>
      </c>
      <c r="I38" s="108">
        <v>4</v>
      </c>
      <c r="J38" s="109">
        <f t="shared" si="0"/>
        <v>168</v>
      </c>
      <c r="K38" s="92">
        <v>1</v>
      </c>
      <c r="L38" s="86">
        <f>VLOOKUP(T38,様式第10号事業費及び積算根拠資料!$B:$O,7,FALSE)</f>
        <v>0</v>
      </c>
      <c r="M38" s="86">
        <f>VLOOKUP(T38,様式第10号事業費及び積算根拠資料!$B:$O,8,FALSE)</f>
        <v>0</v>
      </c>
      <c r="N38" s="86">
        <f>VLOOKUP(T38,様式第10号事業費及び積算根拠資料!$B:$O,9,FALSE)</f>
        <v>0</v>
      </c>
      <c r="O38" s="121">
        <f>VLOOKUP(T38,様式第10号事業費及び積算根拠資料!$B:$O,10,FALSE)</f>
        <v>0</v>
      </c>
      <c r="P38" s="3">
        <f t="shared" si="4"/>
        <v>756</v>
      </c>
      <c r="Q38" s="3">
        <f t="shared" si="5"/>
        <v>0</v>
      </c>
      <c r="R38" s="3">
        <f t="shared" si="6"/>
        <v>756</v>
      </c>
      <c r="T38" s="108">
        <v>24</v>
      </c>
      <c r="U38" s="106" t="s">
        <v>582</v>
      </c>
      <c r="V38" s="106" t="s">
        <v>564</v>
      </c>
    </row>
    <row r="39" spans="2:22">
      <c r="B39" s="1" t="s">
        <v>378</v>
      </c>
      <c r="C39" s="106" t="s">
        <v>355</v>
      </c>
      <c r="D39" s="1" t="s">
        <v>591</v>
      </c>
      <c r="E39" s="92">
        <v>2</v>
      </c>
      <c r="F39" s="92" t="s">
        <v>512</v>
      </c>
      <c r="G39" s="1"/>
      <c r="H39" s="153">
        <v>91</v>
      </c>
      <c r="I39" s="108">
        <v>1</v>
      </c>
      <c r="J39" s="109">
        <f t="shared" si="0"/>
        <v>273</v>
      </c>
      <c r="K39" s="92">
        <v>3</v>
      </c>
      <c r="L39" s="86">
        <f>VLOOKUP(T39,様式第10号事業費及び積算根拠資料!$B:$O,7,FALSE)</f>
        <v>0</v>
      </c>
      <c r="M39" s="86">
        <f>VLOOKUP(T39,様式第10号事業費及び積算根拠資料!$B:$O,8,FALSE)</f>
        <v>0</v>
      </c>
      <c r="N39" s="86">
        <f>VLOOKUP(T39,様式第10号事業費及び積算根拠資料!$B:$O,9,FALSE)</f>
        <v>0</v>
      </c>
      <c r="O39" s="121">
        <f>VLOOKUP(T39,様式第10号事業費及び積算根拠資料!$B:$O,10,FALSE)</f>
        <v>0</v>
      </c>
      <c r="P39" s="3">
        <f t="shared" si="4"/>
        <v>1228.5</v>
      </c>
      <c r="Q39" s="3">
        <f t="shared" si="5"/>
        <v>0</v>
      </c>
      <c r="R39" s="3">
        <f t="shared" si="6"/>
        <v>1228.5</v>
      </c>
      <c r="T39" s="108">
        <v>6</v>
      </c>
      <c r="U39" s="106" t="s">
        <v>571</v>
      </c>
      <c r="V39" s="106" t="s">
        <v>562</v>
      </c>
    </row>
    <row r="40" spans="2:22">
      <c r="B40" s="1" t="s">
        <v>182</v>
      </c>
      <c r="C40" s="106" t="s">
        <v>355</v>
      </c>
      <c r="D40" s="1" t="s">
        <v>591</v>
      </c>
      <c r="E40" s="92">
        <v>2</v>
      </c>
      <c r="F40" s="92" t="s">
        <v>512</v>
      </c>
      <c r="G40" s="1"/>
      <c r="H40" s="153">
        <v>91</v>
      </c>
      <c r="I40" s="108">
        <v>4</v>
      </c>
      <c r="J40" s="109">
        <f t="shared" si="0"/>
        <v>4368</v>
      </c>
      <c r="K40" s="92">
        <v>12</v>
      </c>
      <c r="L40" s="86">
        <f>VLOOKUP(T40,様式第10号事業費及び積算根拠資料!$B:$O,7,FALSE)</f>
        <v>0</v>
      </c>
      <c r="M40" s="86">
        <f>VLOOKUP(T40,様式第10号事業費及び積算根拠資料!$B:$O,8,FALSE)</f>
        <v>0</v>
      </c>
      <c r="N40" s="86">
        <f>VLOOKUP(T40,様式第10号事業費及び積算根拠資料!$B:$O,9,FALSE)</f>
        <v>0</v>
      </c>
      <c r="O40" s="121">
        <f>VLOOKUP(T40,様式第10号事業費及び積算根拠資料!$B:$O,10,FALSE)</f>
        <v>0</v>
      </c>
      <c r="P40" s="3">
        <f t="shared" si="4"/>
        <v>19656</v>
      </c>
      <c r="Q40" s="3">
        <f t="shared" si="5"/>
        <v>0</v>
      </c>
      <c r="R40" s="3">
        <f t="shared" si="6"/>
        <v>19656</v>
      </c>
      <c r="T40" s="108">
        <v>6</v>
      </c>
      <c r="U40" s="106" t="s">
        <v>571</v>
      </c>
      <c r="V40" s="106" t="s">
        <v>562</v>
      </c>
    </row>
    <row r="41" spans="2:22">
      <c r="B41" s="1"/>
      <c r="C41" s="106" t="s">
        <v>372</v>
      </c>
      <c r="D41" s="1" t="s">
        <v>591</v>
      </c>
      <c r="E41" s="92">
        <v>1</v>
      </c>
      <c r="F41" s="92" t="s">
        <v>512</v>
      </c>
      <c r="G41" s="1" t="s">
        <v>598</v>
      </c>
      <c r="H41" s="153">
        <v>46</v>
      </c>
      <c r="I41" s="108">
        <v>4</v>
      </c>
      <c r="J41" s="109">
        <f t="shared" si="0"/>
        <v>368</v>
      </c>
      <c r="K41" s="92">
        <v>2</v>
      </c>
      <c r="L41" s="86">
        <f>VLOOKUP(T41,様式第10号事業費及び積算根拠資料!$B:$O,7,FALSE)</f>
        <v>0</v>
      </c>
      <c r="M41" s="86">
        <f>VLOOKUP(T41,様式第10号事業費及び積算根拠資料!$B:$O,8,FALSE)</f>
        <v>0</v>
      </c>
      <c r="N41" s="86">
        <f>VLOOKUP(T41,様式第10号事業費及び積算根拠資料!$B:$O,9,FALSE)</f>
        <v>0</v>
      </c>
      <c r="O41" s="121">
        <f>VLOOKUP(T41,様式第10号事業費及び積算根拠資料!$B:$O,10,FALSE)</f>
        <v>0</v>
      </c>
      <c r="P41" s="3">
        <f t="shared" si="4"/>
        <v>1655.9999999999998</v>
      </c>
      <c r="Q41" s="3">
        <f t="shared" si="5"/>
        <v>0</v>
      </c>
      <c r="R41" s="3">
        <f t="shared" si="6"/>
        <v>1655.9999999999998</v>
      </c>
      <c r="T41" s="108">
        <v>5</v>
      </c>
      <c r="U41" s="106" t="s">
        <v>566</v>
      </c>
      <c r="V41" s="106" t="s">
        <v>562</v>
      </c>
    </row>
    <row r="42" spans="2:22">
      <c r="B42" s="1" t="s">
        <v>379</v>
      </c>
      <c r="C42" s="106" t="s">
        <v>355</v>
      </c>
      <c r="D42" s="1" t="s">
        <v>591</v>
      </c>
      <c r="E42" s="92">
        <v>2</v>
      </c>
      <c r="F42" s="92" t="s">
        <v>512</v>
      </c>
      <c r="G42" s="1"/>
      <c r="H42" s="153">
        <v>91</v>
      </c>
      <c r="I42" s="108">
        <v>4</v>
      </c>
      <c r="J42" s="109">
        <f t="shared" si="0"/>
        <v>4368</v>
      </c>
      <c r="K42" s="92">
        <v>12</v>
      </c>
      <c r="L42" s="86">
        <f>VLOOKUP(T42,様式第10号事業費及び積算根拠資料!$B:$O,7,FALSE)</f>
        <v>0</v>
      </c>
      <c r="M42" s="86">
        <f>VLOOKUP(T42,様式第10号事業費及び積算根拠資料!$B:$O,8,FALSE)</f>
        <v>0</v>
      </c>
      <c r="N42" s="86">
        <f>VLOOKUP(T42,様式第10号事業費及び積算根拠資料!$B:$O,9,FALSE)</f>
        <v>0</v>
      </c>
      <c r="O42" s="121">
        <f>VLOOKUP(T42,様式第10号事業費及び積算根拠資料!$B:$O,10,FALSE)</f>
        <v>0</v>
      </c>
      <c r="P42" s="3">
        <f t="shared" si="4"/>
        <v>19656</v>
      </c>
      <c r="Q42" s="3">
        <f t="shared" si="5"/>
        <v>0</v>
      </c>
      <c r="R42" s="3">
        <f t="shared" si="6"/>
        <v>19656</v>
      </c>
      <c r="T42" s="108">
        <v>6</v>
      </c>
      <c r="U42" s="106" t="s">
        <v>571</v>
      </c>
      <c r="V42" s="106" t="s">
        <v>562</v>
      </c>
    </row>
    <row r="43" spans="2:22">
      <c r="B43" s="1"/>
      <c r="C43" s="106" t="s">
        <v>372</v>
      </c>
      <c r="D43" s="1" t="s">
        <v>591</v>
      </c>
      <c r="E43" s="92">
        <v>1</v>
      </c>
      <c r="F43" s="92" t="s">
        <v>512</v>
      </c>
      <c r="G43" s="1" t="s">
        <v>598</v>
      </c>
      <c r="H43" s="153">
        <v>46</v>
      </c>
      <c r="I43" s="108">
        <v>4</v>
      </c>
      <c r="J43" s="109">
        <f t="shared" si="0"/>
        <v>368</v>
      </c>
      <c r="K43" s="92">
        <v>2</v>
      </c>
      <c r="L43" s="86">
        <f>VLOOKUP(T43,様式第10号事業費及び積算根拠資料!$B:$O,7,FALSE)</f>
        <v>0</v>
      </c>
      <c r="M43" s="86">
        <f>VLOOKUP(T43,様式第10号事業費及び積算根拠資料!$B:$O,8,FALSE)</f>
        <v>0</v>
      </c>
      <c r="N43" s="86">
        <f>VLOOKUP(T43,様式第10号事業費及び積算根拠資料!$B:$O,9,FALSE)</f>
        <v>0</v>
      </c>
      <c r="O43" s="121">
        <f>VLOOKUP(T43,様式第10号事業費及び積算根拠資料!$B:$O,10,FALSE)</f>
        <v>0</v>
      </c>
      <c r="P43" s="3">
        <f t="shared" si="4"/>
        <v>1655.9999999999998</v>
      </c>
      <c r="Q43" s="3">
        <f t="shared" si="5"/>
        <v>0</v>
      </c>
      <c r="R43" s="3">
        <f t="shared" si="6"/>
        <v>1655.9999999999998</v>
      </c>
      <c r="T43" s="108">
        <v>5</v>
      </c>
      <c r="U43" s="106" t="s">
        <v>566</v>
      </c>
      <c r="V43" s="106" t="s">
        <v>562</v>
      </c>
    </row>
    <row r="44" spans="2:22">
      <c r="B44" s="1" t="s">
        <v>148</v>
      </c>
      <c r="C44" s="106" t="s">
        <v>358</v>
      </c>
      <c r="D44" s="1" t="s">
        <v>591</v>
      </c>
      <c r="E44" s="92">
        <v>1</v>
      </c>
      <c r="F44" s="92" t="s">
        <v>515</v>
      </c>
      <c r="G44" s="1"/>
      <c r="H44" s="153">
        <v>46</v>
      </c>
      <c r="I44" s="108">
        <v>5</v>
      </c>
      <c r="J44" s="109">
        <f t="shared" si="0"/>
        <v>5290</v>
      </c>
      <c r="K44" s="92">
        <v>23</v>
      </c>
      <c r="L44" s="86">
        <f>VLOOKUP(T44,様式第10号事業費及び積算根拠資料!$B:$O,7,FALSE)</f>
        <v>0</v>
      </c>
      <c r="M44" s="86">
        <f>VLOOKUP(T44,様式第10号事業費及び積算根拠資料!$B:$O,8,FALSE)</f>
        <v>0</v>
      </c>
      <c r="N44" s="86">
        <f>VLOOKUP(T44,様式第10号事業費及び積算根拠資料!$B:$O,9,FALSE)</f>
        <v>0</v>
      </c>
      <c r="O44" s="121">
        <f>VLOOKUP(T44,様式第10号事業費及び積算根拠資料!$B:$O,10,FALSE)</f>
        <v>0</v>
      </c>
      <c r="P44" s="3">
        <f t="shared" si="4"/>
        <v>23804.999999999996</v>
      </c>
      <c r="Q44" s="3">
        <f t="shared" si="5"/>
        <v>0</v>
      </c>
      <c r="R44" s="3">
        <f t="shared" si="6"/>
        <v>23804.999999999996</v>
      </c>
      <c r="T44" s="108">
        <v>10</v>
      </c>
      <c r="U44" s="106" t="s">
        <v>566</v>
      </c>
      <c r="V44" s="106" t="s">
        <v>564</v>
      </c>
    </row>
    <row r="45" spans="2:22">
      <c r="B45" s="1" t="s">
        <v>380</v>
      </c>
      <c r="C45" s="106" t="s">
        <v>381</v>
      </c>
      <c r="D45" s="1" t="s">
        <v>601</v>
      </c>
      <c r="E45" s="92">
        <v>1</v>
      </c>
      <c r="F45" s="92" t="s">
        <v>512</v>
      </c>
      <c r="G45" s="1" t="s">
        <v>602</v>
      </c>
      <c r="H45" s="153">
        <v>54</v>
      </c>
      <c r="I45" s="108">
        <v>5</v>
      </c>
      <c r="J45" s="109">
        <f t="shared" si="0"/>
        <v>270</v>
      </c>
      <c r="K45" s="92">
        <v>1</v>
      </c>
      <c r="L45" s="86">
        <f>VLOOKUP(T45,様式第10号事業費及び積算根拠資料!$B:$O,7,FALSE)</f>
        <v>0</v>
      </c>
      <c r="M45" s="86">
        <f>VLOOKUP(T45,様式第10号事業費及び積算根拠資料!$B:$O,8,FALSE)</f>
        <v>0</v>
      </c>
      <c r="N45" s="86">
        <f>VLOOKUP(T45,様式第10号事業費及び積算根拠資料!$B:$O,9,FALSE)</f>
        <v>0</v>
      </c>
      <c r="O45" s="121">
        <f>VLOOKUP(T45,様式第10号事業費及び積算根拠資料!$B:$O,10,FALSE)</f>
        <v>0</v>
      </c>
      <c r="P45" s="3">
        <f t="shared" si="4"/>
        <v>1215</v>
      </c>
      <c r="Q45" s="3">
        <f t="shared" si="5"/>
        <v>0</v>
      </c>
      <c r="R45" s="3">
        <f t="shared" si="6"/>
        <v>1215</v>
      </c>
      <c r="T45" s="108">
        <v>68</v>
      </c>
      <c r="U45" s="106" t="s">
        <v>613</v>
      </c>
      <c r="V45" s="106" t="s">
        <v>562</v>
      </c>
    </row>
    <row r="46" spans="2:22">
      <c r="B46" s="1" t="s">
        <v>382</v>
      </c>
      <c r="C46" s="106" t="s">
        <v>381</v>
      </c>
      <c r="D46" s="1" t="s">
        <v>601</v>
      </c>
      <c r="E46" s="92">
        <v>1</v>
      </c>
      <c r="F46" s="92" t="s">
        <v>512</v>
      </c>
      <c r="G46" s="1" t="s">
        <v>602</v>
      </c>
      <c r="H46" s="153">
        <v>54</v>
      </c>
      <c r="I46" s="108">
        <v>5</v>
      </c>
      <c r="J46" s="109">
        <f t="shared" si="0"/>
        <v>270</v>
      </c>
      <c r="K46" s="92">
        <v>1</v>
      </c>
      <c r="L46" s="86">
        <f>VLOOKUP(T46,様式第10号事業費及び積算根拠資料!$B:$O,7,FALSE)</f>
        <v>0</v>
      </c>
      <c r="M46" s="86">
        <f>VLOOKUP(T46,様式第10号事業費及び積算根拠資料!$B:$O,8,FALSE)</f>
        <v>0</v>
      </c>
      <c r="N46" s="86">
        <f>VLOOKUP(T46,様式第10号事業費及び積算根拠資料!$B:$O,9,FALSE)</f>
        <v>0</v>
      </c>
      <c r="O46" s="121">
        <f>VLOOKUP(T46,様式第10号事業費及び積算根拠資料!$B:$O,10,FALSE)</f>
        <v>0</v>
      </c>
      <c r="P46" s="3">
        <f t="shared" si="4"/>
        <v>1215</v>
      </c>
      <c r="Q46" s="3">
        <f t="shared" si="5"/>
        <v>0</v>
      </c>
      <c r="R46" s="3">
        <f t="shared" si="6"/>
        <v>1215</v>
      </c>
      <c r="T46" s="108">
        <v>68</v>
      </c>
      <c r="U46" s="106" t="s">
        <v>613</v>
      </c>
      <c r="V46" s="106" t="s">
        <v>562</v>
      </c>
    </row>
    <row r="47" spans="2:22">
      <c r="B47" s="1"/>
      <c r="C47" s="106" t="s">
        <v>383</v>
      </c>
      <c r="D47" s="1" t="s">
        <v>603</v>
      </c>
      <c r="E47" s="92">
        <v>1</v>
      </c>
      <c r="F47" s="92" t="s">
        <v>512</v>
      </c>
      <c r="G47" s="1"/>
      <c r="H47" s="153">
        <v>36</v>
      </c>
      <c r="I47" s="108">
        <v>5</v>
      </c>
      <c r="J47" s="109">
        <f t="shared" si="0"/>
        <v>180</v>
      </c>
      <c r="K47" s="92">
        <v>1</v>
      </c>
      <c r="L47" s="86">
        <f>VLOOKUP(T47,様式第10号事業費及び積算根拠資料!$B:$O,7,FALSE)</f>
        <v>0</v>
      </c>
      <c r="M47" s="86">
        <f>VLOOKUP(T47,様式第10号事業費及び積算根拠資料!$B:$O,8,FALSE)</f>
        <v>0</v>
      </c>
      <c r="N47" s="86">
        <f>VLOOKUP(T47,様式第10号事業費及び積算根拠資料!$B:$O,9,FALSE)</f>
        <v>0</v>
      </c>
      <c r="O47" s="121">
        <f>VLOOKUP(T47,様式第10号事業費及び積算根拠資料!$B:$O,10,FALSE)</f>
        <v>0</v>
      </c>
      <c r="P47" s="3">
        <f t="shared" si="4"/>
        <v>810</v>
      </c>
      <c r="Q47" s="3">
        <f t="shared" si="5"/>
        <v>0</v>
      </c>
      <c r="R47" s="3">
        <f t="shared" si="6"/>
        <v>810</v>
      </c>
      <c r="T47" s="108">
        <v>58</v>
      </c>
      <c r="U47" s="106" t="s">
        <v>614</v>
      </c>
      <c r="V47" s="106" t="s">
        <v>562</v>
      </c>
    </row>
    <row r="48" spans="2:22">
      <c r="B48" s="1" t="s">
        <v>384</v>
      </c>
      <c r="C48" s="106" t="s">
        <v>358</v>
      </c>
      <c r="D48" s="1" t="s">
        <v>591</v>
      </c>
      <c r="E48" s="92">
        <v>1</v>
      </c>
      <c r="F48" s="92" t="s">
        <v>515</v>
      </c>
      <c r="G48" s="1"/>
      <c r="H48" s="153">
        <v>46</v>
      </c>
      <c r="I48" s="108">
        <v>5</v>
      </c>
      <c r="J48" s="109">
        <f t="shared" si="0"/>
        <v>230</v>
      </c>
      <c r="K48" s="92">
        <v>1</v>
      </c>
      <c r="L48" s="86">
        <f>VLOOKUP(T48,様式第10号事業費及び積算根拠資料!$B:$O,7,FALSE)</f>
        <v>0</v>
      </c>
      <c r="M48" s="86">
        <f>VLOOKUP(T48,様式第10号事業費及び積算根拠資料!$B:$O,8,FALSE)</f>
        <v>0</v>
      </c>
      <c r="N48" s="86">
        <f>VLOOKUP(T48,様式第10号事業費及び積算根拠資料!$B:$O,9,FALSE)</f>
        <v>0</v>
      </c>
      <c r="O48" s="121">
        <f>VLOOKUP(T48,様式第10号事業費及び積算根拠資料!$B:$O,10,FALSE)</f>
        <v>0</v>
      </c>
      <c r="P48" s="3">
        <f t="shared" si="4"/>
        <v>1035</v>
      </c>
      <c r="Q48" s="3">
        <f t="shared" si="5"/>
        <v>0</v>
      </c>
      <c r="R48" s="3">
        <f t="shared" si="6"/>
        <v>1035</v>
      </c>
      <c r="T48" s="108">
        <v>10</v>
      </c>
      <c r="U48" s="106" t="s">
        <v>566</v>
      </c>
      <c r="V48" s="106" t="s">
        <v>564</v>
      </c>
    </row>
    <row r="49" spans="2:22">
      <c r="B49" s="1"/>
      <c r="C49" s="106" t="s">
        <v>381</v>
      </c>
      <c r="D49" s="1" t="s">
        <v>601</v>
      </c>
      <c r="E49" s="92">
        <v>1</v>
      </c>
      <c r="F49" s="92" t="s">
        <v>512</v>
      </c>
      <c r="G49" s="1" t="s">
        <v>602</v>
      </c>
      <c r="H49" s="153">
        <v>54</v>
      </c>
      <c r="I49" s="108">
        <v>5</v>
      </c>
      <c r="J49" s="109">
        <f t="shared" si="0"/>
        <v>270</v>
      </c>
      <c r="K49" s="92">
        <v>1</v>
      </c>
      <c r="L49" s="86">
        <f>VLOOKUP(T49,様式第10号事業費及び積算根拠資料!$B:$O,7,FALSE)</f>
        <v>0</v>
      </c>
      <c r="M49" s="86">
        <f>VLOOKUP(T49,様式第10号事業費及び積算根拠資料!$B:$O,8,FALSE)</f>
        <v>0</v>
      </c>
      <c r="N49" s="86">
        <f>VLOOKUP(T49,様式第10号事業費及び積算根拠資料!$B:$O,9,FALSE)</f>
        <v>0</v>
      </c>
      <c r="O49" s="121">
        <f>VLOOKUP(T49,様式第10号事業費及び積算根拠資料!$B:$O,10,FALSE)</f>
        <v>0</v>
      </c>
      <c r="P49" s="3">
        <f t="shared" si="4"/>
        <v>1215</v>
      </c>
      <c r="Q49" s="3">
        <f t="shared" si="5"/>
        <v>0</v>
      </c>
      <c r="R49" s="3">
        <f t="shared" si="6"/>
        <v>1215</v>
      </c>
      <c r="T49" s="108">
        <v>68</v>
      </c>
      <c r="U49" s="106" t="s">
        <v>613</v>
      </c>
      <c r="V49" s="106" t="s">
        <v>562</v>
      </c>
    </row>
    <row r="50" spans="2:22">
      <c r="B50" s="96"/>
      <c r="C50" s="107"/>
      <c r="D50" s="2"/>
      <c r="E50" s="4"/>
      <c r="F50" s="4"/>
      <c r="G50" s="2"/>
      <c r="H50" s="111"/>
      <c r="I50" s="114"/>
      <c r="J50" s="115"/>
      <c r="K50" s="4"/>
      <c r="L50" s="80"/>
      <c r="M50" s="80"/>
      <c r="N50" s="80"/>
      <c r="O50" s="135"/>
      <c r="P50" s="80"/>
      <c r="Q50" s="80"/>
      <c r="R50" s="3">
        <f t="shared" si="3"/>
        <v>0</v>
      </c>
      <c r="T50" s="108"/>
      <c r="U50" s="106"/>
      <c r="V50" s="106"/>
    </row>
    <row r="51" spans="2:22">
      <c r="B51" s="96" t="s">
        <v>183</v>
      </c>
      <c r="C51" s="107"/>
      <c r="D51" s="2"/>
      <c r="E51" s="4"/>
      <c r="F51" s="4"/>
      <c r="G51" s="2"/>
      <c r="H51" s="95"/>
      <c r="I51" s="110"/>
      <c r="J51" s="116"/>
      <c r="K51" s="4"/>
      <c r="L51" s="82"/>
      <c r="M51" s="82"/>
      <c r="N51" s="82"/>
      <c r="O51" s="136"/>
      <c r="P51" s="82"/>
      <c r="Q51" s="82"/>
      <c r="R51" s="3">
        <f t="shared" si="3"/>
        <v>0</v>
      </c>
      <c r="T51" s="108"/>
      <c r="U51" s="106"/>
      <c r="V51" s="106"/>
    </row>
    <row r="52" spans="2:22">
      <c r="B52" s="1" t="s">
        <v>176</v>
      </c>
      <c r="C52" s="106" t="s">
        <v>358</v>
      </c>
      <c r="D52" s="1" t="s">
        <v>591</v>
      </c>
      <c r="E52" s="92">
        <v>1</v>
      </c>
      <c r="F52" s="92" t="s">
        <v>515</v>
      </c>
      <c r="G52" s="1"/>
      <c r="H52" s="153">
        <v>46</v>
      </c>
      <c r="I52" s="108">
        <v>4</v>
      </c>
      <c r="J52" s="109">
        <f t="shared" ref="J52:J87" si="7">H52*K52*I52</f>
        <v>5520</v>
      </c>
      <c r="K52" s="92">
        <v>30</v>
      </c>
      <c r="L52" s="86">
        <f>VLOOKUP(T52,様式第10号事業費及び積算根拠資料!$B:$O,7,FALSE)</f>
        <v>0</v>
      </c>
      <c r="M52" s="86">
        <f>VLOOKUP(T52,様式第10号事業費及び積算根拠資料!$B:$O,8,FALSE)</f>
        <v>0</v>
      </c>
      <c r="N52" s="86">
        <f>VLOOKUP(T52,様式第10号事業費及び積算根拠資料!$B:$O,9,FALSE)</f>
        <v>0</v>
      </c>
      <c r="O52" s="121">
        <f>VLOOKUP(T52,様式第10号事業費及び積算根拠資料!$B:$O,10,FALSE)</f>
        <v>0</v>
      </c>
      <c r="P52" s="3">
        <f t="shared" ref="P52:P85" si="8">H52/1000*I52*K52*200*$R$1</f>
        <v>24840</v>
      </c>
      <c r="Q52" s="3">
        <f t="shared" ref="Q52:Q85" si="9">O52/1000*I52*K52*200*$R$1</f>
        <v>0</v>
      </c>
      <c r="R52" s="3">
        <f t="shared" ref="R52:R85" si="10">P52-Q52</f>
        <v>24840</v>
      </c>
      <c r="T52" s="108">
        <v>10</v>
      </c>
      <c r="U52" s="106" t="s">
        <v>566</v>
      </c>
      <c r="V52" s="106" t="s">
        <v>564</v>
      </c>
    </row>
    <row r="53" spans="2:22">
      <c r="B53" s="1"/>
      <c r="C53" s="106" t="s">
        <v>385</v>
      </c>
      <c r="D53" s="1" t="s">
        <v>591</v>
      </c>
      <c r="E53" s="92">
        <v>1</v>
      </c>
      <c r="F53" s="92" t="s">
        <v>515</v>
      </c>
      <c r="G53" s="1" t="s">
        <v>604</v>
      </c>
      <c r="H53" s="153">
        <v>46</v>
      </c>
      <c r="I53" s="108">
        <v>4</v>
      </c>
      <c r="J53" s="109">
        <f t="shared" si="7"/>
        <v>368</v>
      </c>
      <c r="K53" s="92">
        <v>2</v>
      </c>
      <c r="L53" s="86">
        <f>VLOOKUP(T53,様式第10号事業費及び積算根拠資料!$B:$O,7,FALSE)</f>
        <v>0</v>
      </c>
      <c r="M53" s="86">
        <f>VLOOKUP(T53,様式第10号事業費及び積算根拠資料!$B:$O,8,FALSE)</f>
        <v>0</v>
      </c>
      <c r="N53" s="86">
        <f>VLOOKUP(T53,様式第10号事業費及び積算根拠資料!$B:$O,9,FALSE)</f>
        <v>0</v>
      </c>
      <c r="O53" s="121">
        <f>VLOOKUP(T53,様式第10号事業費及び積算根拠資料!$B:$O,10,FALSE)</f>
        <v>0</v>
      </c>
      <c r="P53" s="3">
        <f t="shared" si="8"/>
        <v>1655.9999999999998</v>
      </c>
      <c r="Q53" s="3">
        <f t="shared" si="9"/>
        <v>0</v>
      </c>
      <c r="R53" s="3">
        <f t="shared" si="10"/>
        <v>1655.9999999999998</v>
      </c>
      <c r="T53" s="108">
        <v>10</v>
      </c>
      <c r="U53" s="106" t="s">
        <v>566</v>
      </c>
      <c r="V53" s="106" t="s">
        <v>564</v>
      </c>
    </row>
    <row r="54" spans="2:22">
      <c r="B54" s="1" t="s">
        <v>378</v>
      </c>
      <c r="C54" s="106" t="s">
        <v>368</v>
      </c>
      <c r="D54" s="1" t="s">
        <v>591</v>
      </c>
      <c r="E54" s="92">
        <v>2</v>
      </c>
      <c r="F54" s="92" t="s">
        <v>515</v>
      </c>
      <c r="G54" s="1"/>
      <c r="H54" s="153">
        <v>91</v>
      </c>
      <c r="I54" s="108">
        <v>4</v>
      </c>
      <c r="J54" s="109">
        <f t="shared" si="7"/>
        <v>1092</v>
      </c>
      <c r="K54" s="92">
        <v>3</v>
      </c>
      <c r="L54" s="86">
        <f>VLOOKUP(T54,様式第10号事業費及び積算根拠資料!$B:$O,7,FALSE)</f>
        <v>0</v>
      </c>
      <c r="M54" s="86">
        <f>VLOOKUP(T54,様式第10号事業費及び積算根拠資料!$B:$O,8,FALSE)</f>
        <v>0</v>
      </c>
      <c r="N54" s="86">
        <f>VLOOKUP(T54,様式第10号事業費及び積算根拠資料!$B:$O,9,FALSE)</f>
        <v>0</v>
      </c>
      <c r="O54" s="121">
        <f>VLOOKUP(T54,様式第10号事業費及び積算根拠資料!$B:$O,10,FALSE)</f>
        <v>0</v>
      </c>
      <c r="P54" s="3">
        <f t="shared" si="8"/>
        <v>4914</v>
      </c>
      <c r="Q54" s="3">
        <f t="shared" si="9"/>
        <v>0</v>
      </c>
      <c r="R54" s="3">
        <f t="shared" si="10"/>
        <v>4914</v>
      </c>
      <c r="T54" s="108">
        <v>11</v>
      </c>
      <c r="U54" s="106" t="s">
        <v>571</v>
      </c>
      <c r="V54" s="106" t="s">
        <v>564</v>
      </c>
    </row>
    <row r="55" spans="2:22">
      <c r="B55" s="1" t="s">
        <v>350</v>
      </c>
      <c r="C55" s="106" t="s">
        <v>355</v>
      </c>
      <c r="D55" s="1" t="s">
        <v>591</v>
      </c>
      <c r="E55" s="92">
        <v>2</v>
      </c>
      <c r="F55" s="92" t="s">
        <v>512</v>
      </c>
      <c r="G55" s="1"/>
      <c r="H55" s="153">
        <v>91</v>
      </c>
      <c r="I55" s="108">
        <v>4</v>
      </c>
      <c r="J55" s="109">
        <f t="shared" si="7"/>
        <v>4004</v>
      </c>
      <c r="K55" s="92">
        <v>11</v>
      </c>
      <c r="L55" s="86">
        <f>VLOOKUP(T55,様式第10号事業費及び積算根拠資料!$B:$O,7,FALSE)</f>
        <v>0</v>
      </c>
      <c r="M55" s="86">
        <f>VLOOKUP(T55,様式第10号事業費及び積算根拠資料!$B:$O,8,FALSE)</f>
        <v>0</v>
      </c>
      <c r="N55" s="86">
        <f>VLOOKUP(T55,様式第10号事業費及び積算根拠資料!$B:$O,9,FALSE)</f>
        <v>0</v>
      </c>
      <c r="O55" s="121">
        <f>VLOOKUP(T55,様式第10号事業費及び積算根拠資料!$B:$O,10,FALSE)</f>
        <v>0</v>
      </c>
      <c r="P55" s="3">
        <f t="shared" si="8"/>
        <v>18018</v>
      </c>
      <c r="Q55" s="3">
        <f t="shared" si="9"/>
        <v>0</v>
      </c>
      <c r="R55" s="3">
        <f t="shared" si="10"/>
        <v>18018</v>
      </c>
      <c r="T55" s="108">
        <v>6</v>
      </c>
      <c r="U55" s="106" t="s">
        <v>571</v>
      </c>
      <c r="V55" s="106" t="s">
        <v>562</v>
      </c>
    </row>
    <row r="56" spans="2:22">
      <c r="B56" s="1"/>
      <c r="C56" s="106" t="s">
        <v>372</v>
      </c>
      <c r="D56" s="1" t="s">
        <v>591</v>
      </c>
      <c r="E56" s="92">
        <v>1</v>
      </c>
      <c r="F56" s="92" t="s">
        <v>512</v>
      </c>
      <c r="G56" s="1" t="s">
        <v>598</v>
      </c>
      <c r="H56" s="153">
        <v>46</v>
      </c>
      <c r="I56" s="108">
        <v>4</v>
      </c>
      <c r="J56" s="109">
        <f t="shared" si="7"/>
        <v>368</v>
      </c>
      <c r="K56" s="92">
        <v>2</v>
      </c>
      <c r="L56" s="86">
        <f>VLOOKUP(T56,様式第10号事業費及び積算根拠資料!$B:$O,7,FALSE)</f>
        <v>0</v>
      </c>
      <c r="M56" s="86">
        <f>VLOOKUP(T56,様式第10号事業費及び積算根拠資料!$B:$O,8,FALSE)</f>
        <v>0</v>
      </c>
      <c r="N56" s="86">
        <f>VLOOKUP(T56,様式第10号事業費及び積算根拠資料!$B:$O,9,FALSE)</f>
        <v>0</v>
      </c>
      <c r="O56" s="121">
        <f>VLOOKUP(T56,様式第10号事業費及び積算根拠資料!$B:$O,10,FALSE)</f>
        <v>0</v>
      </c>
      <c r="P56" s="3">
        <f t="shared" si="8"/>
        <v>1655.9999999999998</v>
      </c>
      <c r="Q56" s="3">
        <f t="shared" si="9"/>
        <v>0</v>
      </c>
      <c r="R56" s="3">
        <f t="shared" si="10"/>
        <v>1655.9999999999998</v>
      </c>
      <c r="T56" s="108">
        <v>5</v>
      </c>
      <c r="U56" s="106" t="s">
        <v>566</v>
      </c>
      <c r="V56" s="106" t="s">
        <v>562</v>
      </c>
    </row>
    <row r="57" spans="2:22">
      <c r="B57" s="1" t="s">
        <v>378</v>
      </c>
      <c r="C57" s="106" t="s">
        <v>355</v>
      </c>
      <c r="D57" s="1" t="s">
        <v>591</v>
      </c>
      <c r="E57" s="92">
        <v>2</v>
      </c>
      <c r="F57" s="92" t="s">
        <v>512</v>
      </c>
      <c r="G57" s="1"/>
      <c r="H57" s="153">
        <v>91</v>
      </c>
      <c r="I57" s="108">
        <v>4</v>
      </c>
      <c r="J57" s="109">
        <f t="shared" si="7"/>
        <v>1092</v>
      </c>
      <c r="K57" s="92">
        <v>3</v>
      </c>
      <c r="L57" s="86">
        <f>VLOOKUP(T57,様式第10号事業費及び積算根拠資料!$B:$O,7,FALSE)</f>
        <v>0</v>
      </c>
      <c r="M57" s="86">
        <f>VLOOKUP(T57,様式第10号事業費及び積算根拠資料!$B:$O,8,FALSE)</f>
        <v>0</v>
      </c>
      <c r="N57" s="86">
        <f>VLOOKUP(T57,様式第10号事業費及び積算根拠資料!$B:$O,9,FALSE)</f>
        <v>0</v>
      </c>
      <c r="O57" s="121">
        <f>VLOOKUP(T57,様式第10号事業費及び積算根拠資料!$B:$O,10,FALSE)</f>
        <v>0</v>
      </c>
      <c r="P57" s="3">
        <f t="shared" si="8"/>
        <v>4914</v>
      </c>
      <c r="Q57" s="3">
        <f t="shared" si="9"/>
        <v>0</v>
      </c>
      <c r="R57" s="3">
        <f t="shared" si="10"/>
        <v>4914</v>
      </c>
      <c r="T57" s="108">
        <v>6</v>
      </c>
      <c r="U57" s="106" t="s">
        <v>571</v>
      </c>
      <c r="V57" s="106" t="s">
        <v>562</v>
      </c>
    </row>
    <row r="58" spans="2:22">
      <c r="B58" s="1" t="s">
        <v>386</v>
      </c>
      <c r="C58" s="106" t="s">
        <v>355</v>
      </c>
      <c r="D58" s="1" t="s">
        <v>591</v>
      </c>
      <c r="E58" s="92">
        <v>2</v>
      </c>
      <c r="F58" s="92" t="s">
        <v>512</v>
      </c>
      <c r="G58" s="1"/>
      <c r="H58" s="153">
        <v>91</v>
      </c>
      <c r="I58" s="108">
        <v>4</v>
      </c>
      <c r="J58" s="109">
        <f t="shared" si="7"/>
        <v>3276</v>
      </c>
      <c r="K58" s="92">
        <v>9</v>
      </c>
      <c r="L58" s="86">
        <f>VLOOKUP(T58,様式第10号事業費及び積算根拠資料!$B:$O,7,FALSE)</f>
        <v>0</v>
      </c>
      <c r="M58" s="86">
        <f>VLOOKUP(T58,様式第10号事業費及び積算根拠資料!$B:$O,8,FALSE)</f>
        <v>0</v>
      </c>
      <c r="N58" s="86">
        <f>VLOOKUP(T58,様式第10号事業費及び積算根拠資料!$B:$O,9,FALSE)</f>
        <v>0</v>
      </c>
      <c r="O58" s="121">
        <f>VLOOKUP(T58,様式第10号事業費及び積算根拠資料!$B:$O,10,FALSE)</f>
        <v>0</v>
      </c>
      <c r="P58" s="3">
        <f t="shared" si="8"/>
        <v>14741.999999999998</v>
      </c>
      <c r="Q58" s="3">
        <f t="shared" si="9"/>
        <v>0</v>
      </c>
      <c r="R58" s="3">
        <f t="shared" si="10"/>
        <v>14741.999999999998</v>
      </c>
      <c r="T58" s="108">
        <v>6</v>
      </c>
      <c r="U58" s="106" t="s">
        <v>571</v>
      </c>
      <c r="V58" s="106" t="s">
        <v>562</v>
      </c>
    </row>
    <row r="59" spans="2:22">
      <c r="B59" s="1"/>
      <c r="C59" s="106" t="s">
        <v>372</v>
      </c>
      <c r="D59" s="1" t="s">
        <v>591</v>
      </c>
      <c r="E59" s="92">
        <v>1</v>
      </c>
      <c r="F59" s="92" t="s">
        <v>512</v>
      </c>
      <c r="G59" s="1" t="s">
        <v>598</v>
      </c>
      <c r="H59" s="153">
        <v>46</v>
      </c>
      <c r="I59" s="108">
        <v>4</v>
      </c>
      <c r="J59" s="109">
        <f t="shared" si="7"/>
        <v>368</v>
      </c>
      <c r="K59" s="92">
        <v>2</v>
      </c>
      <c r="L59" s="86">
        <f>VLOOKUP(T59,様式第10号事業費及び積算根拠資料!$B:$O,7,FALSE)</f>
        <v>0</v>
      </c>
      <c r="M59" s="86">
        <f>VLOOKUP(T59,様式第10号事業費及び積算根拠資料!$B:$O,8,FALSE)</f>
        <v>0</v>
      </c>
      <c r="N59" s="86">
        <f>VLOOKUP(T59,様式第10号事業費及び積算根拠資料!$B:$O,9,FALSE)</f>
        <v>0</v>
      </c>
      <c r="O59" s="121">
        <f>VLOOKUP(T59,様式第10号事業費及び積算根拠資料!$B:$O,10,FALSE)</f>
        <v>0</v>
      </c>
      <c r="P59" s="3">
        <f t="shared" si="8"/>
        <v>1655.9999999999998</v>
      </c>
      <c r="Q59" s="3">
        <f t="shared" si="9"/>
        <v>0</v>
      </c>
      <c r="R59" s="3">
        <f t="shared" si="10"/>
        <v>1655.9999999999998</v>
      </c>
      <c r="T59" s="108">
        <v>5</v>
      </c>
      <c r="U59" s="106" t="s">
        <v>566</v>
      </c>
      <c r="V59" s="106" t="s">
        <v>562</v>
      </c>
    </row>
    <row r="60" spans="2:22">
      <c r="B60" s="1" t="s">
        <v>172</v>
      </c>
      <c r="C60" s="106" t="s">
        <v>355</v>
      </c>
      <c r="D60" s="1" t="s">
        <v>591</v>
      </c>
      <c r="E60" s="92">
        <v>2</v>
      </c>
      <c r="F60" s="92" t="s">
        <v>512</v>
      </c>
      <c r="G60" s="1"/>
      <c r="H60" s="153">
        <v>91</v>
      </c>
      <c r="I60" s="108">
        <v>4</v>
      </c>
      <c r="J60" s="109">
        <f t="shared" si="7"/>
        <v>5460</v>
      </c>
      <c r="K60" s="92">
        <v>15</v>
      </c>
      <c r="L60" s="86">
        <f>VLOOKUP(T60,様式第10号事業費及び積算根拠資料!$B:$O,7,FALSE)</f>
        <v>0</v>
      </c>
      <c r="M60" s="86">
        <f>VLOOKUP(T60,様式第10号事業費及び積算根拠資料!$B:$O,8,FALSE)</f>
        <v>0</v>
      </c>
      <c r="N60" s="86">
        <f>VLOOKUP(T60,様式第10号事業費及び積算根拠資料!$B:$O,9,FALSE)</f>
        <v>0</v>
      </c>
      <c r="O60" s="121">
        <f>VLOOKUP(T60,様式第10号事業費及び積算根拠資料!$B:$O,10,FALSE)</f>
        <v>0</v>
      </c>
      <c r="P60" s="3">
        <f t="shared" si="8"/>
        <v>24570</v>
      </c>
      <c r="Q60" s="3">
        <f t="shared" si="9"/>
        <v>0</v>
      </c>
      <c r="R60" s="3">
        <f t="shared" si="10"/>
        <v>24570</v>
      </c>
      <c r="T60" s="108">
        <v>6</v>
      </c>
      <c r="U60" s="106" t="s">
        <v>571</v>
      </c>
      <c r="V60" s="106" t="s">
        <v>562</v>
      </c>
    </row>
    <row r="61" spans="2:22">
      <c r="B61" s="1" t="s">
        <v>387</v>
      </c>
      <c r="C61" s="106" t="s">
        <v>355</v>
      </c>
      <c r="D61" s="1" t="s">
        <v>591</v>
      </c>
      <c r="E61" s="92">
        <v>2</v>
      </c>
      <c r="F61" s="92" t="s">
        <v>512</v>
      </c>
      <c r="G61" s="1"/>
      <c r="H61" s="153">
        <v>91</v>
      </c>
      <c r="I61" s="108">
        <v>4</v>
      </c>
      <c r="J61" s="109">
        <f t="shared" si="7"/>
        <v>364</v>
      </c>
      <c r="K61" s="92">
        <v>1</v>
      </c>
      <c r="L61" s="86">
        <f>VLOOKUP(T61,様式第10号事業費及び積算根拠資料!$B:$O,7,FALSE)</f>
        <v>0</v>
      </c>
      <c r="M61" s="86">
        <f>VLOOKUP(T61,様式第10号事業費及び積算根拠資料!$B:$O,8,FALSE)</f>
        <v>0</v>
      </c>
      <c r="N61" s="86">
        <f>VLOOKUP(T61,様式第10号事業費及び積算根拠資料!$B:$O,9,FALSE)</f>
        <v>0</v>
      </c>
      <c r="O61" s="121">
        <f>VLOOKUP(T61,様式第10号事業費及び積算根拠資料!$B:$O,10,FALSE)</f>
        <v>0</v>
      </c>
      <c r="P61" s="3">
        <f t="shared" si="8"/>
        <v>1638</v>
      </c>
      <c r="Q61" s="3">
        <f t="shared" si="9"/>
        <v>0</v>
      </c>
      <c r="R61" s="3">
        <f t="shared" si="10"/>
        <v>1638</v>
      </c>
      <c r="T61" s="108">
        <v>6</v>
      </c>
      <c r="U61" s="106" t="s">
        <v>571</v>
      </c>
      <c r="V61" s="106" t="s">
        <v>562</v>
      </c>
    </row>
    <row r="62" spans="2:22">
      <c r="B62" s="1"/>
      <c r="C62" s="106" t="s">
        <v>388</v>
      </c>
      <c r="D62" s="1" t="s">
        <v>591</v>
      </c>
      <c r="E62" s="92">
        <v>2</v>
      </c>
      <c r="F62" s="92" t="s">
        <v>515</v>
      </c>
      <c r="G62" s="1" t="s">
        <v>605</v>
      </c>
      <c r="H62" s="153">
        <v>91</v>
      </c>
      <c r="I62" s="108">
        <v>4</v>
      </c>
      <c r="J62" s="109">
        <f t="shared" si="7"/>
        <v>4368</v>
      </c>
      <c r="K62" s="92">
        <v>12</v>
      </c>
      <c r="L62" s="86">
        <f>VLOOKUP(T62,様式第10号事業費及び積算根拠資料!$B:$O,7,FALSE)</f>
        <v>0</v>
      </c>
      <c r="M62" s="86">
        <f>VLOOKUP(T62,様式第10号事業費及び積算根拠資料!$B:$O,8,FALSE)</f>
        <v>0</v>
      </c>
      <c r="N62" s="86">
        <f>VLOOKUP(T62,様式第10号事業費及び積算根拠資料!$B:$O,9,FALSE)</f>
        <v>0</v>
      </c>
      <c r="O62" s="121">
        <f>VLOOKUP(T62,様式第10号事業費及び積算根拠資料!$B:$O,10,FALSE)</f>
        <v>0</v>
      </c>
      <c r="P62" s="3">
        <f t="shared" si="8"/>
        <v>19656</v>
      </c>
      <c r="Q62" s="3">
        <f t="shared" si="9"/>
        <v>0</v>
      </c>
      <c r="R62" s="3">
        <f t="shared" si="10"/>
        <v>19656</v>
      </c>
      <c r="T62" s="108">
        <v>11</v>
      </c>
      <c r="U62" s="106" t="s">
        <v>571</v>
      </c>
      <c r="V62" s="106" t="s">
        <v>564</v>
      </c>
    </row>
    <row r="63" spans="2:22">
      <c r="B63" s="1"/>
      <c r="C63" s="106" t="s">
        <v>389</v>
      </c>
      <c r="D63" s="1" t="s">
        <v>524</v>
      </c>
      <c r="E63" s="92">
        <v>4</v>
      </c>
      <c r="F63" s="92" t="s">
        <v>512</v>
      </c>
      <c r="G63" s="1" t="s">
        <v>606</v>
      </c>
      <c r="H63" s="153">
        <v>42</v>
      </c>
      <c r="I63" s="108">
        <v>4</v>
      </c>
      <c r="J63" s="109">
        <f t="shared" si="7"/>
        <v>336</v>
      </c>
      <c r="K63" s="92">
        <v>2</v>
      </c>
      <c r="L63" s="86">
        <f>VLOOKUP(T63,様式第10号事業費及び積算根拠資料!$B:$O,7,FALSE)</f>
        <v>0</v>
      </c>
      <c r="M63" s="86">
        <f>VLOOKUP(T63,様式第10号事業費及び積算根拠資料!$B:$O,8,FALSE)</f>
        <v>0</v>
      </c>
      <c r="N63" s="86">
        <f>VLOOKUP(T63,様式第10号事業費及び積算根拠資料!$B:$O,9,FALSE)</f>
        <v>0</v>
      </c>
      <c r="O63" s="121">
        <f>VLOOKUP(T63,様式第10号事業費及び積算根拠資料!$B:$O,10,FALSE)</f>
        <v>0</v>
      </c>
      <c r="P63" s="3">
        <f t="shared" si="8"/>
        <v>1512</v>
      </c>
      <c r="Q63" s="3">
        <f t="shared" si="9"/>
        <v>0</v>
      </c>
      <c r="R63" s="3">
        <f t="shared" si="10"/>
        <v>1512</v>
      </c>
      <c r="T63" s="108">
        <v>25</v>
      </c>
      <c r="U63" s="106" t="s">
        <v>615</v>
      </c>
      <c r="V63" s="106" t="s">
        <v>562</v>
      </c>
    </row>
    <row r="64" spans="2:22">
      <c r="B64" s="1"/>
      <c r="C64" s="106" t="s">
        <v>390</v>
      </c>
      <c r="D64" s="1" t="s">
        <v>596</v>
      </c>
      <c r="E64" s="92">
        <v>1</v>
      </c>
      <c r="F64" s="92" t="s">
        <v>515</v>
      </c>
      <c r="G64" s="1" t="s">
        <v>606</v>
      </c>
      <c r="H64" s="153">
        <v>6</v>
      </c>
      <c r="I64" s="108">
        <v>4</v>
      </c>
      <c r="J64" s="109">
        <f t="shared" si="7"/>
        <v>48</v>
      </c>
      <c r="K64" s="92">
        <v>2</v>
      </c>
      <c r="L64" s="86">
        <f>VLOOKUP(T64,様式第10号事業費及び積算根拠資料!$B:$O,7,FALSE)</f>
        <v>0</v>
      </c>
      <c r="M64" s="86">
        <f>VLOOKUP(T64,様式第10号事業費及び積算根拠資料!$B:$O,8,FALSE)</f>
        <v>0</v>
      </c>
      <c r="N64" s="86">
        <f>VLOOKUP(T64,様式第10号事業費及び積算根拠資料!$B:$O,9,FALSE)</f>
        <v>0</v>
      </c>
      <c r="O64" s="121">
        <f>VLOOKUP(T64,様式第10号事業費及び積算根拠資料!$B:$O,10,FALSE)</f>
        <v>0</v>
      </c>
      <c r="P64" s="3">
        <f t="shared" si="8"/>
        <v>216</v>
      </c>
      <c r="Q64" s="3">
        <f t="shared" si="9"/>
        <v>0</v>
      </c>
      <c r="R64" s="3">
        <f t="shared" si="10"/>
        <v>216</v>
      </c>
      <c r="T64" s="108">
        <v>46</v>
      </c>
      <c r="U64" s="106" t="s">
        <v>587</v>
      </c>
      <c r="V64" s="106" t="s">
        <v>564</v>
      </c>
    </row>
    <row r="65" spans="2:22">
      <c r="B65" s="1" t="s">
        <v>159</v>
      </c>
      <c r="C65" s="106" t="s">
        <v>361</v>
      </c>
      <c r="D65" s="1" t="s">
        <v>591</v>
      </c>
      <c r="E65" s="92">
        <v>1</v>
      </c>
      <c r="F65" s="92" t="s">
        <v>512</v>
      </c>
      <c r="G65" s="1"/>
      <c r="H65" s="153">
        <v>46</v>
      </c>
      <c r="I65" s="108">
        <v>1</v>
      </c>
      <c r="J65" s="109">
        <f t="shared" si="7"/>
        <v>46</v>
      </c>
      <c r="K65" s="92">
        <v>1</v>
      </c>
      <c r="L65" s="86">
        <f>VLOOKUP(T65,様式第10号事業費及び積算根拠資料!$B:$O,7,FALSE)</f>
        <v>0</v>
      </c>
      <c r="M65" s="86">
        <f>VLOOKUP(T65,様式第10号事業費及び積算根拠資料!$B:$O,8,FALSE)</f>
        <v>0</v>
      </c>
      <c r="N65" s="86">
        <f>VLOOKUP(T65,様式第10号事業費及び積算根拠資料!$B:$O,9,FALSE)</f>
        <v>0</v>
      </c>
      <c r="O65" s="121">
        <f>VLOOKUP(T65,様式第10号事業費及び積算根拠資料!$B:$O,10,FALSE)</f>
        <v>0</v>
      </c>
      <c r="P65" s="3">
        <f t="shared" si="8"/>
        <v>206.99999999999997</v>
      </c>
      <c r="Q65" s="3">
        <f t="shared" si="9"/>
        <v>0</v>
      </c>
      <c r="R65" s="3">
        <f t="shared" si="10"/>
        <v>206.99999999999997</v>
      </c>
      <c r="T65" s="108">
        <v>5</v>
      </c>
      <c r="U65" s="106" t="s">
        <v>566</v>
      </c>
      <c r="V65" s="106" t="s">
        <v>562</v>
      </c>
    </row>
    <row r="66" spans="2:22">
      <c r="B66" s="1" t="s">
        <v>391</v>
      </c>
      <c r="C66" s="106" t="s">
        <v>355</v>
      </c>
      <c r="D66" s="1" t="s">
        <v>591</v>
      </c>
      <c r="E66" s="92">
        <v>2</v>
      </c>
      <c r="F66" s="92" t="s">
        <v>512</v>
      </c>
      <c r="G66" s="1"/>
      <c r="H66" s="153">
        <v>91</v>
      </c>
      <c r="I66" s="108">
        <v>8</v>
      </c>
      <c r="J66" s="109">
        <f t="shared" si="7"/>
        <v>4368</v>
      </c>
      <c r="K66" s="92">
        <v>6</v>
      </c>
      <c r="L66" s="86">
        <f>VLOOKUP(T66,様式第10号事業費及び積算根拠資料!$B:$O,7,FALSE)</f>
        <v>0</v>
      </c>
      <c r="M66" s="86">
        <f>VLOOKUP(T66,様式第10号事業費及び積算根拠資料!$B:$O,8,FALSE)</f>
        <v>0</v>
      </c>
      <c r="N66" s="86">
        <f>VLOOKUP(T66,様式第10号事業費及び積算根拠資料!$B:$O,9,FALSE)</f>
        <v>0</v>
      </c>
      <c r="O66" s="121">
        <f>VLOOKUP(T66,様式第10号事業費及び積算根拠資料!$B:$O,10,FALSE)</f>
        <v>0</v>
      </c>
      <c r="P66" s="3">
        <f t="shared" si="8"/>
        <v>19656</v>
      </c>
      <c r="Q66" s="3">
        <f t="shared" si="9"/>
        <v>0</v>
      </c>
      <c r="R66" s="3">
        <f t="shared" si="10"/>
        <v>19656</v>
      </c>
      <c r="T66" s="108">
        <v>6</v>
      </c>
      <c r="U66" s="106" t="s">
        <v>571</v>
      </c>
      <c r="V66" s="106" t="s">
        <v>562</v>
      </c>
    </row>
    <row r="67" spans="2:22">
      <c r="B67" s="1"/>
      <c r="C67" s="106" t="s">
        <v>372</v>
      </c>
      <c r="D67" s="1" t="s">
        <v>591</v>
      </c>
      <c r="E67" s="92">
        <v>1</v>
      </c>
      <c r="F67" s="92" t="s">
        <v>512</v>
      </c>
      <c r="G67" s="1" t="s">
        <v>598</v>
      </c>
      <c r="H67" s="153">
        <v>46</v>
      </c>
      <c r="I67" s="108">
        <v>8</v>
      </c>
      <c r="J67" s="109">
        <f t="shared" si="7"/>
        <v>736</v>
      </c>
      <c r="K67" s="92">
        <v>2</v>
      </c>
      <c r="L67" s="86">
        <f>VLOOKUP(T67,様式第10号事業費及び積算根拠資料!$B:$O,7,FALSE)</f>
        <v>0</v>
      </c>
      <c r="M67" s="86">
        <f>VLOOKUP(T67,様式第10号事業費及び積算根拠資料!$B:$O,8,FALSE)</f>
        <v>0</v>
      </c>
      <c r="N67" s="86">
        <f>VLOOKUP(T67,様式第10号事業費及び積算根拠資料!$B:$O,9,FALSE)</f>
        <v>0</v>
      </c>
      <c r="O67" s="121">
        <f>VLOOKUP(T67,様式第10号事業費及び積算根拠資料!$B:$O,10,FALSE)</f>
        <v>0</v>
      </c>
      <c r="P67" s="3">
        <f t="shared" si="8"/>
        <v>3311.9999999999995</v>
      </c>
      <c r="Q67" s="3">
        <f t="shared" si="9"/>
        <v>0</v>
      </c>
      <c r="R67" s="3">
        <f t="shared" si="10"/>
        <v>3311.9999999999995</v>
      </c>
      <c r="T67" s="108">
        <v>5</v>
      </c>
      <c r="U67" s="106" t="s">
        <v>566</v>
      </c>
      <c r="V67" s="106" t="s">
        <v>562</v>
      </c>
    </row>
    <row r="68" spans="2:22">
      <c r="B68" s="1" t="s">
        <v>392</v>
      </c>
      <c r="C68" s="106" t="s">
        <v>355</v>
      </c>
      <c r="D68" s="1" t="s">
        <v>591</v>
      </c>
      <c r="E68" s="92">
        <v>2</v>
      </c>
      <c r="F68" s="92" t="s">
        <v>512</v>
      </c>
      <c r="G68" s="1"/>
      <c r="H68" s="153">
        <v>91</v>
      </c>
      <c r="I68" s="108">
        <v>8</v>
      </c>
      <c r="J68" s="109">
        <f t="shared" si="7"/>
        <v>4368</v>
      </c>
      <c r="K68" s="92">
        <v>6</v>
      </c>
      <c r="L68" s="86">
        <f>VLOOKUP(T68,様式第10号事業費及び積算根拠資料!$B:$O,7,FALSE)</f>
        <v>0</v>
      </c>
      <c r="M68" s="86">
        <f>VLOOKUP(T68,様式第10号事業費及び積算根拠資料!$B:$O,8,FALSE)</f>
        <v>0</v>
      </c>
      <c r="N68" s="86">
        <f>VLOOKUP(T68,様式第10号事業費及び積算根拠資料!$B:$O,9,FALSE)</f>
        <v>0</v>
      </c>
      <c r="O68" s="121">
        <f>VLOOKUP(T68,様式第10号事業費及び積算根拠資料!$B:$O,10,FALSE)</f>
        <v>0</v>
      </c>
      <c r="P68" s="3">
        <f t="shared" si="8"/>
        <v>19656</v>
      </c>
      <c r="Q68" s="3">
        <f t="shared" si="9"/>
        <v>0</v>
      </c>
      <c r="R68" s="3">
        <f t="shared" si="10"/>
        <v>19656</v>
      </c>
      <c r="T68" s="108">
        <v>6</v>
      </c>
      <c r="U68" s="106" t="s">
        <v>571</v>
      </c>
      <c r="V68" s="106" t="s">
        <v>562</v>
      </c>
    </row>
    <row r="69" spans="2:22">
      <c r="B69" s="1"/>
      <c r="C69" s="106" t="s">
        <v>372</v>
      </c>
      <c r="D69" s="1" t="s">
        <v>591</v>
      </c>
      <c r="E69" s="92">
        <v>1</v>
      </c>
      <c r="F69" s="92" t="s">
        <v>512</v>
      </c>
      <c r="G69" s="1" t="s">
        <v>598</v>
      </c>
      <c r="H69" s="153">
        <v>46</v>
      </c>
      <c r="I69" s="108">
        <v>8</v>
      </c>
      <c r="J69" s="109">
        <f t="shared" si="7"/>
        <v>736</v>
      </c>
      <c r="K69" s="92">
        <v>2</v>
      </c>
      <c r="L69" s="86">
        <f>VLOOKUP(T69,様式第10号事業費及び積算根拠資料!$B:$O,7,FALSE)</f>
        <v>0</v>
      </c>
      <c r="M69" s="86">
        <f>VLOOKUP(T69,様式第10号事業費及び積算根拠資料!$B:$O,8,FALSE)</f>
        <v>0</v>
      </c>
      <c r="N69" s="86">
        <f>VLOOKUP(T69,様式第10号事業費及び積算根拠資料!$B:$O,9,FALSE)</f>
        <v>0</v>
      </c>
      <c r="O69" s="121">
        <f>VLOOKUP(T69,様式第10号事業費及び積算根拠資料!$B:$O,10,FALSE)</f>
        <v>0</v>
      </c>
      <c r="P69" s="3">
        <f t="shared" si="8"/>
        <v>3311.9999999999995</v>
      </c>
      <c r="Q69" s="3">
        <f t="shared" si="9"/>
        <v>0</v>
      </c>
      <c r="R69" s="3">
        <f t="shared" si="10"/>
        <v>3311.9999999999995</v>
      </c>
      <c r="T69" s="108">
        <v>5</v>
      </c>
      <c r="U69" s="106" t="s">
        <v>566</v>
      </c>
      <c r="V69" s="106" t="s">
        <v>562</v>
      </c>
    </row>
    <row r="70" spans="2:22">
      <c r="B70" s="1" t="s">
        <v>393</v>
      </c>
      <c r="C70" s="106" t="s">
        <v>355</v>
      </c>
      <c r="D70" s="1" t="s">
        <v>591</v>
      </c>
      <c r="E70" s="92">
        <v>2</v>
      </c>
      <c r="F70" s="92" t="s">
        <v>512</v>
      </c>
      <c r="G70" s="1"/>
      <c r="H70" s="153">
        <v>91</v>
      </c>
      <c r="I70" s="108">
        <v>8</v>
      </c>
      <c r="J70" s="109">
        <f t="shared" si="7"/>
        <v>4368</v>
      </c>
      <c r="K70" s="92">
        <v>6</v>
      </c>
      <c r="L70" s="86">
        <f>VLOOKUP(T70,様式第10号事業費及び積算根拠資料!$B:$O,7,FALSE)</f>
        <v>0</v>
      </c>
      <c r="M70" s="86">
        <f>VLOOKUP(T70,様式第10号事業費及び積算根拠資料!$B:$O,8,FALSE)</f>
        <v>0</v>
      </c>
      <c r="N70" s="86">
        <f>VLOOKUP(T70,様式第10号事業費及び積算根拠資料!$B:$O,9,FALSE)</f>
        <v>0</v>
      </c>
      <c r="O70" s="121">
        <f>VLOOKUP(T70,様式第10号事業費及び積算根拠資料!$B:$O,10,FALSE)</f>
        <v>0</v>
      </c>
      <c r="P70" s="3">
        <f t="shared" si="8"/>
        <v>19656</v>
      </c>
      <c r="Q70" s="3">
        <f t="shared" si="9"/>
        <v>0</v>
      </c>
      <c r="R70" s="3">
        <f t="shared" si="10"/>
        <v>19656</v>
      </c>
      <c r="T70" s="108">
        <v>6</v>
      </c>
      <c r="U70" s="106" t="s">
        <v>571</v>
      </c>
      <c r="V70" s="106" t="s">
        <v>562</v>
      </c>
    </row>
    <row r="71" spans="2:22">
      <c r="B71" s="1"/>
      <c r="C71" s="106" t="s">
        <v>372</v>
      </c>
      <c r="D71" s="1" t="s">
        <v>591</v>
      </c>
      <c r="E71" s="92">
        <v>1</v>
      </c>
      <c r="F71" s="92" t="s">
        <v>512</v>
      </c>
      <c r="G71" s="1" t="s">
        <v>598</v>
      </c>
      <c r="H71" s="153">
        <v>46</v>
      </c>
      <c r="I71" s="108">
        <v>8</v>
      </c>
      <c r="J71" s="109">
        <f t="shared" si="7"/>
        <v>736</v>
      </c>
      <c r="K71" s="92">
        <v>2</v>
      </c>
      <c r="L71" s="86">
        <f>VLOOKUP(T71,様式第10号事業費及び積算根拠資料!$B:$O,7,FALSE)</f>
        <v>0</v>
      </c>
      <c r="M71" s="86">
        <f>VLOOKUP(T71,様式第10号事業費及び積算根拠資料!$B:$O,8,FALSE)</f>
        <v>0</v>
      </c>
      <c r="N71" s="86">
        <f>VLOOKUP(T71,様式第10号事業費及び積算根拠資料!$B:$O,9,FALSE)</f>
        <v>0</v>
      </c>
      <c r="O71" s="121">
        <f>VLOOKUP(T71,様式第10号事業費及び積算根拠資料!$B:$O,10,FALSE)</f>
        <v>0</v>
      </c>
      <c r="P71" s="3">
        <f t="shared" si="8"/>
        <v>3311.9999999999995</v>
      </c>
      <c r="Q71" s="3">
        <f t="shared" si="9"/>
        <v>0</v>
      </c>
      <c r="R71" s="3">
        <f t="shared" si="10"/>
        <v>3311.9999999999995</v>
      </c>
      <c r="T71" s="108">
        <v>5</v>
      </c>
      <c r="U71" s="106" t="s">
        <v>566</v>
      </c>
      <c r="V71" s="106" t="s">
        <v>562</v>
      </c>
    </row>
    <row r="72" spans="2:22">
      <c r="B72" s="1" t="s">
        <v>394</v>
      </c>
      <c r="C72" s="106" t="s">
        <v>355</v>
      </c>
      <c r="D72" s="1" t="s">
        <v>591</v>
      </c>
      <c r="E72" s="92">
        <v>2</v>
      </c>
      <c r="F72" s="92" t="s">
        <v>512</v>
      </c>
      <c r="G72" s="1"/>
      <c r="H72" s="153">
        <v>91</v>
      </c>
      <c r="I72" s="108">
        <v>8</v>
      </c>
      <c r="J72" s="109">
        <f t="shared" si="7"/>
        <v>4368</v>
      </c>
      <c r="K72" s="92">
        <v>6</v>
      </c>
      <c r="L72" s="86">
        <f>VLOOKUP(T72,様式第10号事業費及び積算根拠資料!$B:$O,7,FALSE)</f>
        <v>0</v>
      </c>
      <c r="M72" s="86">
        <f>VLOOKUP(T72,様式第10号事業費及び積算根拠資料!$B:$O,8,FALSE)</f>
        <v>0</v>
      </c>
      <c r="N72" s="86">
        <f>VLOOKUP(T72,様式第10号事業費及び積算根拠資料!$B:$O,9,FALSE)</f>
        <v>0</v>
      </c>
      <c r="O72" s="121">
        <f>VLOOKUP(T72,様式第10号事業費及び積算根拠資料!$B:$O,10,FALSE)</f>
        <v>0</v>
      </c>
      <c r="P72" s="3">
        <f t="shared" si="8"/>
        <v>19656</v>
      </c>
      <c r="Q72" s="3">
        <f t="shared" si="9"/>
        <v>0</v>
      </c>
      <c r="R72" s="3">
        <f t="shared" si="10"/>
        <v>19656</v>
      </c>
      <c r="T72" s="108">
        <v>6</v>
      </c>
      <c r="U72" s="106" t="s">
        <v>571</v>
      </c>
      <c r="V72" s="106" t="s">
        <v>562</v>
      </c>
    </row>
    <row r="73" spans="2:22">
      <c r="B73" s="1"/>
      <c r="C73" s="106" t="s">
        <v>372</v>
      </c>
      <c r="D73" s="1" t="s">
        <v>591</v>
      </c>
      <c r="E73" s="92">
        <v>1</v>
      </c>
      <c r="F73" s="92" t="s">
        <v>512</v>
      </c>
      <c r="G73" s="1" t="s">
        <v>598</v>
      </c>
      <c r="H73" s="153">
        <v>46</v>
      </c>
      <c r="I73" s="108">
        <v>8</v>
      </c>
      <c r="J73" s="109">
        <f t="shared" si="7"/>
        <v>736</v>
      </c>
      <c r="K73" s="92">
        <v>2</v>
      </c>
      <c r="L73" s="86">
        <f>VLOOKUP(T73,様式第10号事業費及び積算根拠資料!$B:$O,7,FALSE)</f>
        <v>0</v>
      </c>
      <c r="M73" s="86">
        <f>VLOOKUP(T73,様式第10号事業費及び積算根拠資料!$B:$O,8,FALSE)</f>
        <v>0</v>
      </c>
      <c r="N73" s="86">
        <f>VLOOKUP(T73,様式第10号事業費及び積算根拠資料!$B:$O,9,FALSE)</f>
        <v>0</v>
      </c>
      <c r="O73" s="121">
        <f>VLOOKUP(T73,様式第10号事業費及び積算根拠資料!$B:$O,10,FALSE)</f>
        <v>0</v>
      </c>
      <c r="P73" s="3">
        <f t="shared" si="8"/>
        <v>3311.9999999999995</v>
      </c>
      <c r="Q73" s="3">
        <f t="shared" si="9"/>
        <v>0</v>
      </c>
      <c r="R73" s="3">
        <f t="shared" si="10"/>
        <v>3311.9999999999995</v>
      </c>
      <c r="T73" s="108">
        <v>5</v>
      </c>
      <c r="U73" s="106" t="s">
        <v>566</v>
      </c>
      <c r="V73" s="106" t="s">
        <v>562</v>
      </c>
    </row>
    <row r="74" spans="2:22">
      <c r="B74" s="1" t="s">
        <v>395</v>
      </c>
      <c r="C74" s="106" t="s">
        <v>355</v>
      </c>
      <c r="D74" s="1" t="s">
        <v>591</v>
      </c>
      <c r="E74" s="92">
        <v>2</v>
      </c>
      <c r="F74" s="92" t="s">
        <v>512</v>
      </c>
      <c r="G74" s="1"/>
      <c r="H74" s="153">
        <v>91</v>
      </c>
      <c r="I74" s="108">
        <v>4</v>
      </c>
      <c r="J74" s="109">
        <f t="shared" si="7"/>
        <v>8736</v>
      </c>
      <c r="K74" s="92">
        <v>24</v>
      </c>
      <c r="L74" s="86">
        <f>VLOOKUP(T74,様式第10号事業費及び積算根拠資料!$B:$O,7,FALSE)</f>
        <v>0</v>
      </c>
      <c r="M74" s="86">
        <f>VLOOKUP(T74,様式第10号事業費及び積算根拠資料!$B:$O,8,FALSE)</f>
        <v>0</v>
      </c>
      <c r="N74" s="86">
        <f>VLOOKUP(T74,様式第10号事業費及び積算根拠資料!$B:$O,9,FALSE)</f>
        <v>0</v>
      </c>
      <c r="O74" s="121">
        <f>VLOOKUP(T74,様式第10号事業費及び積算根拠資料!$B:$O,10,FALSE)</f>
        <v>0</v>
      </c>
      <c r="P74" s="3">
        <f t="shared" si="8"/>
        <v>39312</v>
      </c>
      <c r="Q74" s="3">
        <f t="shared" si="9"/>
        <v>0</v>
      </c>
      <c r="R74" s="3">
        <f t="shared" si="10"/>
        <v>39312</v>
      </c>
      <c r="T74" s="108">
        <v>6</v>
      </c>
      <c r="U74" s="106" t="s">
        <v>571</v>
      </c>
      <c r="V74" s="106" t="s">
        <v>562</v>
      </c>
    </row>
    <row r="75" spans="2:22">
      <c r="B75" s="1" t="s">
        <v>166</v>
      </c>
      <c r="C75" s="106" t="s">
        <v>355</v>
      </c>
      <c r="D75" s="1" t="s">
        <v>591</v>
      </c>
      <c r="E75" s="92">
        <v>2</v>
      </c>
      <c r="F75" s="92" t="s">
        <v>512</v>
      </c>
      <c r="G75" s="1"/>
      <c r="H75" s="153">
        <v>91</v>
      </c>
      <c r="I75" s="108">
        <v>1</v>
      </c>
      <c r="J75" s="109">
        <f t="shared" si="7"/>
        <v>182</v>
      </c>
      <c r="K75" s="92">
        <v>2</v>
      </c>
      <c r="L75" s="86">
        <f>VLOOKUP(T75,様式第10号事業費及び積算根拠資料!$B:$O,7,FALSE)</f>
        <v>0</v>
      </c>
      <c r="M75" s="86">
        <f>VLOOKUP(T75,様式第10号事業費及び積算根拠資料!$B:$O,8,FALSE)</f>
        <v>0</v>
      </c>
      <c r="N75" s="86">
        <f>VLOOKUP(T75,様式第10号事業費及び積算根拠資料!$B:$O,9,FALSE)</f>
        <v>0</v>
      </c>
      <c r="O75" s="121">
        <f>VLOOKUP(T75,様式第10号事業費及び積算根拠資料!$B:$O,10,FALSE)</f>
        <v>0</v>
      </c>
      <c r="P75" s="3">
        <f t="shared" si="8"/>
        <v>819</v>
      </c>
      <c r="Q75" s="3">
        <f t="shared" si="9"/>
        <v>0</v>
      </c>
      <c r="R75" s="3">
        <f t="shared" si="10"/>
        <v>819</v>
      </c>
      <c r="T75" s="108">
        <v>6</v>
      </c>
      <c r="U75" s="106" t="s">
        <v>571</v>
      </c>
      <c r="V75" s="106" t="s">
        <v>562</v>
      </c>
    </row>
    <row r="76" spans="2:22">
      <c r="B76" s="1" t="s">
        <v>159</v>
      </c>
      <c r="C76" s="106" t="s">
        <v>361</v>
      </c>
      <c r="D76" s="1" t="s">
        <v>591</v>
      </c>
      <c r="E76" s="92">
        <v>1</v>
      </c>
      <c r="F76" s="92" t="s">
        <v>512</v>
      </c>
      <c r="G76" s="1"/>
      <c r="H76" s="153">
        <v>46</v>
      </c>
      <c r="I76" s="108">
        <v>1</v>
      </c>
      <c r="J76" s="109">
        <f t="shared" si="7"/>
        <v>46</v>
      </c>
      <c r="K76" s="92">
        <v>1</v>
      </c>
      <c r="L76" s="86">
        <f>VLOOKUP(T76,様式第10号事業費及び積算根拠資料!$B:$O,7,FALSE)</f>
        <v>0</v>
      </c>
      <c r="M76" s="86">
        <f>VLOOKUP(T76,様式第10号事業費及び積算根拠資料!$B:$O,8,FALSE)</f>
        <v>0</v>
      </c>
      <c r="N76" s="86">
        <f>VLOOKUP(T76,様式第10号事業費及び積算根拠資料!$B:$O,9,FALSE)</f>
        <v>0</v>
      </c>
      <c r="O76" s="121">
        <f>VLOOKUP(T76,様式第10号事業費及び積算根拠資料!$B:$O,10,FALSE)</f>
        <v>0</v>
      </c>
      <c r="P76" s="3">
        <f t="shared" si="8"/>
        <v>206.99999999999997</v>
      </c>
      <c r="Q76" s="3">
        <f t="shared" si="9"/>
        <v>0</v>
      </c>
      <c r="R76" s="3">
        <f t="shared" si="10"/>
        <v>206.99999999999997</v>
      </c>
      <c r="T76" s="108">
        <v>5</v>
      </c>
      <c r="U76" s="106" t="s">
        <v>566</v>
      </c>
      <c r="V76" s="106" t="s">
        <v>562</v>
      </c>
    </row>
    <row r="77" spans="2:22">
      <c r="B77" s="1" t="s">
        <v>396</v>
      </c>
      <c r="C77" s="106" t="s">
        <v>355</v>
      </c>
      <c r="D77" s="1" t="s">
        <v>591</v>
      </c>
      <c r="E77" s="92">
        <v>2</v>
      </c>
      <c r="F77" s="92" t="s">
        <v>512</v>
      </c>
      <c r="G77" s="1"/>
      <c r="H77" s="153">
        <v>91</v>
      </c>
      <c r="I77" s="108">
        <v>8</v>
      </c>
      <c r="J77" s="109">
        <f t="shared" si="7"/>
        <v>4368</v>
      </c>
      <c r="K77" s="92">
        <v>6</v>
      </c>
      <c r="L77" s="86">
        <f>VLOOKUP(T77,様式第10号事業費及び積算根拠資料!$B:$O,7,FALSE)</f>
        <v>0</v>
      </c>
      <c r="M77" s="86">
        <f>VLOOKUP(T77,様式第10号事業費及び積算根拠資料!$B:$O,8,FALSE)</f>
        <v>0</v>
      </c>
      <c r="N77" s="86">
        <f>VLOOKUP(T77,様式第10号事業費及び積算根拠資料!$B:$O,9,FALSE)</f>
        <v>0</v>
      </c>
      <c r="O77" s="121">
        <f>VLOOKUP(T77,様式第10号事業費及び積算根拠資料!$B:$O,10,FALSE)</f>
        <v>0</v>
      </c>
      <c r="P77" s="3">
        <f t="shared" si="8"/>
        <v>19656</v>
      </c>
      <c r="Q77" s="3">
        <f t="shared" si="9"/>
        <v>0</v>
      </c>
      <c r="R77" s="3">
        <f t="shared" si="10"/>
        <v>19656</v>
      </c>
      <c r="T77" s="108">
        <v>6</v>
      </c>
      <c r="U77" s="106" t="s">
        <v>571</v>
      </c>
      <c r="V77" s="106" t="s">
        <v>562</v>
      </c>
    </row>
    <row r="78" spans="2:22">
      <c r="B78" s="1"/>
      <c r="C78" s="106" t="s">
        <v>372</v>
      </c>
      <c r="D78" s="1" t="s">
        <v>591</v>
      </c>
      <c r="E78" s="92">
        <v>1</v>
      </c>
      <c r="F78" s="92" t="s">
        <v>512</v>
      </c>
      <c r="G78" s="1" t="s">
        <v>598</v>
      </c>
      <c r="H78" s="153">
        <v>46</v>
      </c>
      <c r="I78" s="108">
        <v>8</v>
      </c>
      <c r="J78" s="109">
        <f t="shared" si="7"/>
        <v>736</v>
      </c>
      <c r="K78" s="92">
        <v>2</v>
      </c>
      <c r="L78" s="86">
        <f>VLOOKUP(T78,様式第10号事業費及び積算根拠資料!$B:$O,7,FALSE)</f>
        <v>0</v>
      </c>
      <c r="M78" s="86">
        <f>VLOOKUP(T78,様式第10号事業費及び積算根拠資料!$B:$O,8,FALSE)</f>
        <v>0</v>
      </c>
      <c r="N78" s="86">
        <f>VLOOKUP(T78,様式第10号事業費及び積算根拠資料!$B:$O,9,FALSE)</f>
        <v>0</v>
      </c>
      <c r="O78" s="121">
        <f>VLOOKUP(T78,様式第10号事業費及び積算根拠資料!$B:$O,10,FALSE)</f>
        <v>0</v>
      </c>
      <c r="P78" s="3">
        <f t="shared" si="8"/>
        <v>3311.9999999999995</v>
      </c>
      <c r="Q78" s="3">
        <f t="shared" si="9"/>
        <v>0</v>
      </c>
      <c r="R78" s="3">
        <f t="shared" si="10"/>
        <v>3311.9999999999995</v>
      </c>
      <c r="T78" s="108">
        <v>5</v>
      </c>
      <c r="U78" s="106" t="s">
        <v>566</v>
      </c>
      <c r="V78" s="106" t="s">
        <v>562</v>
      </c>
    </row>
    <row r="79" spans="2:22">
      <c r="B79" s="1" t="s">
        <v>397</v>
      </c>
      <c r="C79" s="106" t="s">
        <v>355</v>
      </c>
      <c r="D79" s="1" t="s">
        <v>591</v>
      </c>
      <c r="E79" s="92">
        <v>2</v>
      </c>
      <c r="F79" s="92" t="s">
        <v>512</v>
      </c>
      <c r="G79" s="1"/>
      <c r="H79" s="153">
        <v>91</v>
      </c>
      <c r="I79" s="108">
        <v>8</v>
      </c>
      <c r="J79" s="109">
        <f t="shared" si="7"/>
        <v>4368</v>
      </c>
      <c r="K79" s="92">
        <v>6</v>
      </c>
      <c r="L79" s="86">
        <f>VLOOKUP(T79,様式第10号事業費及び積算根拠資料!$B:$O,7,FALSE)</f>
        <v>0</v>
      </c>
      <c r="M79" s="86">
        <f>VLOOKUP(T79,様式第10号事業費及び積算根拠資料!$B:$O,8,FALSE)</f>
        <v>0</v>
      </c>
      <c r="N79" s="86">
        <f>VLOOKUP(T79,様式第10号事業費及び積算根拠資料!$B:$O,9,FALSE)</f>
        <v>0</v>
      </c>
      <c r="O79" s="121">
        <f>VLOOKUP(T79,様式第10号事業費及び積算根拠資料!$B:$O,10,FALSE)</f>
        <v>0</v>
      </c>
      <c r="P79" s="3">
        <f t="shared" si="8"/>
        <v>19656</v>
      </c>
      <c r="Q79" s="3">
        <f t="shared" si="9"/>
        <v>0</v>
      </c>
      <c r="R79" s="3">
        <f t="shared" si="10"/>
        <v>19656</v>
      </c>
      <c r="T79" s="108">
        <v>6</v>
      </c>
      <c r="U79" s="106" t="s">
        <v>571</v>
      </c>
      <c r="V79" s="106" t="s">
        <v>562</v>
      </c>
    </row>
    <row r="80" spans="2:22">
      <c r="B80" s="1"/>
      <c r="C80" s="106" t="s">
        <v>372</v>
      </c>
      <c r="D80" s="1" t="s">
        <v>591</v>
      </c>
      <c r="E80" s="92">
        <v>1</v>
      </c>
      <c r="F80" s="92" t="s">
        <v>512</v>
      </c>
      <c r="G80" s="1" t="s">
        <v>598</v>
      </c>
      <c r="H80" s="153">
        <v>46</v>
      </c>
      <c r="I80" s="108">
        <v>8</v>
      </c>
      <c r="J80" s="109">
        <f t="shared" si="7"/>
        <v>736</v>
      </c>
      <c r="K80" s="92">
        <v>2</v>
      </c>
      <c r="L80" s="86">
        <f>VLOOKUP(T80,様式第10号事業費及び積算根拠資料!$B:$O,7,FALSE)</f>
        <v>0</v>
      </c>
      <c r="M80" s="86">
        <f>VLOOKUP(T80,様式第10号事業費及び積算根拠資料!$B:$O,8,FALSE)</f>
        <v>0</v>
      </c>
      <c r="N80" s="86">
        <f>VLOOKUP(T80,様式第10号事業費及び積算根拠資料!$B:$O,9,FALSE)</f>
        <v>0</v>
      </c>
      <c r="O80" s="121">
        <f>VLOOKUP(T80,様式第10号事業費及び積算根拠資料!$B:$O,10,FALSE)</f>
        <v>0</v>
      </c>
      <c r="P80" s="3">
        <f t="shared" si="8"/>
        <v>3311.9999999999995</v>
      </c>
      <c r="Q80" s="3">
        <f t="shared" si="9"/>
        <v>0</v>
      </c>
      <c r="R80" s="3">
        <f t="shared" si="10"/>
        <v>3311.9999999999995</v>
      </c>
      <c r="T80" s="108">
        <v>5</v>
      </c>
      <c r="U80" s="106" t="s">
        <v>566</v>
      </c>
      <c r="V80" s="106" t="s">
        <v>562</v>
      </c>
    </row>
    <row r="81" spans="2:22">
      <c r="B81" s="1" t="s">
        <v>398</v>
      </c>
      <c r="C81" s="106" t="s">
        <v>355</v>
      </c>
      <c r="D81" s="1" t="s">
        <v>591</v>
      </c>
      <c r="E81" s="92">
        <v>2</v>
      </c>
      <c r="F81" s="92" t="s">
        <v>512</v>
      </c>
      <c r="G81" s="1"/>
      <c r="H81" s="153">
        <v>91</v>
      </c>
      <c r="I81" s="108">
        <v>8</v>
      </c>
      <c r="J81" s="109">
        <f t="shared" si="7"/>
        <v>4368</v>
      </c>
      <c r="K81" s="92">
        <v>6</v>
      </c>
      <c r="L81" s="86">
        <f>VLOOKUP(T81,様式第10号事業費及び積算根拠資料!$B:$O,7,FALSE)</f>
        <v>0</v>
      </c>
      <c r="M81" s="86">
        <f>VLOOKUP(T81,様式第10号事業費及び積算根拠資料!$B:$O,8,FALSE)</f>
        <v>0</v>
      </c>
      <c r="N81" s="86">
        <f>VLOOKUP(T81,様式第10号事業費及び積算根拠資料!$B:$O,9,FALSE)</f>
        <v>0</v>
      </c>
      <c r="O81" s="121">
        <f>VLOOKUP(T81,様式第10号事業費及び積算根拠資料!$B:$O,10,FALSE)</f>
        <v>0</v>
      </c>
      <c r="P81" s="3">
        <f t="shared" si="8"/>
        <v>19656</v>
      </c>
      <c r="Q81" s="3">
        <f t="shared" si="9"/>
        <v>0</v>
      </c>
      <c r="R81" s="3">
        <f t="shared" si="10"/>
        <v>19656</v>
      </c>
      <c r="T81" s="108">
        <v>6</v>
      </c>
      <c r="U81" s="106" t="s">
        <v>571</v>
      </c>
      <c r="V81" s="106" t="s">
        <v>562</v>
      </c>
    </row>
    <row r="82" spans="2:22">
      <c r="B82" s="1"/>
      <c r="C82" s="106" t="s">
        <v>372</v>
      </c>
      <c r="D82" s="1" t="s">
        <v>591</v>
      </c>
      <c r="E82" s="92">
        <v>1</v>
      </c>
      <c r="F82" s="92" t="s">
        <v>512</v>
      </c>
      <c r="G82" s="1" t="s">
        <v>598</v>
      </c>
      <c r="H82" s="153">
        <v>46</v>
      </c>
      <c r="I82" s="108">
        <v>8</v>
      </c>
      <c r="J82" s="109">
        <f t="shared" si="7"/>
        <v>736</v>
      </c>
      <c r="K82" s="92">
        <v>2</v>
      </c>
      <c r="L82" s="86">
        <f>VLOOKUP(T82,様式第10号事業費及び積算根拠資料!$B:$O,7,FALSE)</f>
        <v>0</v>
      </c>
      <c r="M82" s="86">
        <f>VLOOKUP(T82,様式第10号事業費及び積算根拠資料!$B:$O,8,FALSE)</f>
        <v>0</v>
      </c>
      <c r="N82" s="86">
        <f>VLOOKUP(T82,様式第10号事業費及び積算根拠資料!$B:$O,9,FALSE)</f>
        <v>0</v>
      </c>
      <c r="O82" s="121">
        <f>VLOOKUP(T82,様式第10号事業費及び積算根拠資料!$B:$O,10,FALSE)</f>
        <v>0</v>
      </c>
      <c r="P82" s="3">
        <f t="shared" si="8"/>
        <v>3311.9999999999995</v>
      </c>
      <c r="Q82" s="3">
        <f t="shared" si="9"/>
        <v>0</v>
      </c>
      <c r="R82" s="3">
        <f t="shared" si="10"/>
        <v>3311.9999999999995</v>
      </c>
      <c r="T82" s="108">
        <v>5</v>
      </c>
      <c r="U82" s="106" t="s">
        <v>566</v>
      </c>
      <c r="V82" s="106" t="s">
        <v>562</v>
      </c>
    </row>
    <row r="83" spans="2:22">
      <c r="B83" s="1" t="s">
        <v>399</v>
      </c>
      <c r="C83" s="106" t="s">
        <v>355</v>
      </c>
      <c r="D83" s="1" t="s">
        <v>591</v>
      </c>
      <c r="E83" s="92">
        <v>2</v>
      </c>
      <c r="F83" s="92" t="s">
        <v>512</v>
      </c>
      <c r="G83" s="1"/>
      <c r="H83" s="153">
        <v>91</v>
      </c>
      <c r="I83" s="108">
        <v>4</v>
      </c>
      <c r="J83" s="109">
        <f t="shared" si="7"/>
        <v>6552</v>
      </c>
      <c r="K83" s="92">
        <v>18</v>
      </c>
      <c r="L83" s="86">
        <f>VLOOKUP(T83,様式第10号事業費及び積算根拠資料!$B:$O,7,FALSE)</f>
        <v>0</v>
      </c>
      <c r="M83" s="86">
        <f>VLOOKUP(T83,様式第10号事業費及び積算根拠資料!$B:$O,8,FALSE)</f>
        <v>0</v>
      </c>
      <c r="N83" s="86">
        <f>VLOOKUP(T83,様式第10号事業費及び積算根拠資料!$B:$O,9,FALSE)</f>
        <v>0</v>
      </c>
      <c r="O83" s="121">
        <f>VLOOKUP(T83,様式第10号事業費及び積算根拠資料!$B:$O,10,FALSE)</f>
        <v>0</v>
      </c>
      <c r="P83" s="3">
        <f t="shared" si="8"/>
        <v>29483.999999999996</v>
      </c>
      <c r="Q83" s="3">
        <f t="shared" si="9"/>
        <v>0</v>
      </c>
      <c r="R83" s="3">
        <f t="shared" si="10"/>
        <v>29483.999999999996</v>
      </c>
      <c r="T83" s="108">
        <v>6</v>
      </c>
      <c r="U83" s="106" t="s">
        <v>571</v>
      </c>
      <c r="V83" s="106" t="s">
        <v>562</v>
      </c>
    </row>
    <row r="84" spans="2:22">
      <c r="B84" s="1" t="s">
        <v>148</v>
      </c>
      <c r="C84" s="106" t="s">
        <v>358</v>
      </c>
      <c r="D84" s="1" t="s">
        <v>591</v>
      </c>
      <c r="E84" s="92">
        <v>1</v>
      </c>
      <c r="F84" s="92" t="s">
        <v>515</v>
      </c>
      <c r="G84" s="1"/>
      <c r="H84" s="153">
        <v>46</v>
      </c>
      <c r="I84" s="108">
        <v>5</v>
      </c>
      <c r="J84" s="109">
        <f t="shared" si="7"/>
        <v>5060</v>
      </c>
      <c r="K84" s="92">
        <v>22</v>
      </c>
      <c r="L84" s="86">
        <f>VLOOKUP(T84,様式第10号事業費及び積算根拠資料!$B:$O,7,FALSE)</f>
        <v>0</v>
      </c>
      <c r="M84" s="86">
        <f>VLOOKUP(T84,様式第10号事業費及び積算根拠資料!$B:$O,8,FALSE)</f>
        <v>0</v>
      </c>
      <c r="N84" s="86">
        <f>VLOOKUP(T84,様式第10号事業費及び積算根拠資料!$B:$O,9,FALSE)</f>
        <v>0</v>
      </c>
      <c r="O84" s="121">
        <f>VLOOKUP(T84,様式第10号事業費及び積算根拠資料!$B:$O,10,FALSE)</f>
        <v>0</v>
      </c>
      <c r="P84" s="3">
        <f t="shared" si="8"/>
        <v>22769.999999999996</v>
      </c>
      <c r="Q84" s="3">
        <f t="shared" si="9"/>
        <v>0</v>
      </c>
      <c r="R84" s="3">
        <f t="shared" si="10"/>
        <v>22769.999999999996</v>
      </c>
      <c r="T84" s="108">
        <v>10</v>
      </c>
      <c r="U84" s="106" t="s">
        <v>566</v>
      </c>
      <c r="V84" s="106" t="s">
        <v>564</v>
      </c>
    </row>
    <row r="85" spans="2:22">
      <c r="B85" s="1" t="s">
        <v>400</v>
      </c>
      <c r="C85" s="106" t="s">
        <v>383</v>
      </c>
      <c r="D85" s="1" t="s">
        <v>603</v>
      </c>
      <c r="E85" s="92">
        <v>1</v>
      </c>
      <c r="F85" s="92" t="s">
        <v>512</v>
      </c>
      <c r="G85" s="1"/>
      <c r="H85" s="153">
        <v>36</v>
      </c>
      <c r="I85" s="108">
        <v>5</v>
      </c>
      <c r="J85" s="109">
        <f t="shared" si="7"/>
        <v>180</v>
      </c>
      <c r="K85" s="92">
        <v>1</v>
      </c>
      <c r="L85" s="86">
        <f>VLOOKUP(T85,様式第10号事業費及び積算根拠資料!$B:$O,7,FALSE)</f>
        <v>0</v>
      </c>
      <c r="M85" s="86">
        <f>VLOOKUP(T85,様式第10号事業費及び積算根拠資料!$B:$O,8,FALSE)</f>
        <v>0</v>
      </c>
      <c r="N85" s="86">
        <f>VLOOKUP(T85,様式第10号事業費及び積算根拠資料!$B:$O,9,FALSE)</f>
        <v>0</v>
      </c>
      <c r="O85" s="121">
        <f>VLOOKUP(T85,様式第10号事業費及び積算根拠資料!$B:$O,10,FALSE)</f>
        <v>0</v>
      </c>
      <c r="P85" s="3">
        <f t="shared" si="8"/>
        <v>810</v>
      </c>
      <c r="Q85" s="3">
        <f t="shared" si="9"/>
        <v>0</v>
      </c>
      <c r="R85" s="3">
        <f t="shared" si="10"/>
        <v>810</v>
      </c>
      <c r="T85" s="108">
        <v>58</v>
      </c>
      <c r="U85" s="106" t="s">
        <v>614</v>
      </c>
      <c r="V85" s="106" t="s">
        <v>562</v>
      </c>
    </row>
    <row r="86" spans="2:22">
      <c r="B86" s="1" t="s">
        <v>401</v>
      </c>
      <c r="C86" s="106" t="s">
        <v>383</v>
      </c>
      <c r="D86" s="1" t="s">
        <v>603</v>
      </c>
      <c r="E86" s="92">
        <v>1</v>
      </c>
      <c r="F86" s="92" t="s">
        <v>512</v>
      </c>
      <c r="G86" s="1"/>
      <c r="H86" s="153">
        <v>36</v>
      </c>
      <c r="I86" s="108">
        <v>5</v>
      </c>
      <c r="J86" s="109">
        <f t="shared" si="7"/>
        <v>360</v>
      </c>
      <c r="K86" s="92">
        <v>2</v>
      </c>
      <c r="L86" s="86">
        <f>VLOOKUP(T86,様式第10号事業費及び積算根拠資料!$B:$O,7,FALSE)</f>
        <v>0</v>
      </c>
      <c r="M86" s="86">
        <f>VLOOKUP(T86,様式第10号事業費及び積算根拠資料!$B:$O,8,FALSE)</f>
        <v>0</v>
      </c>
      <c r="N86" s="86">
        <f>VLOOKUP(T86,様式第10号事業費及び積算根拠資料!$B:$O,9,FALSE)</f>
        <v>0</v>
      </c>
      <c r="O86" s="121">
        <f>VLOOKUP(T86,様式第10号事業費及び積算根拠資料!$B:$O,10,FALSE)</f>
        <v>0</v>
      </c>
      <c r="P86" s="3">
        <f t="shared" ref="P86:P87" si="11">H86/1000*I86*K86*200*$R$1</f>
        <v>1620</v>
      </c>
      <c r="Q86" s="3">
        <f t="shared" ref="Q86:Q87" si="12">O86/1000*I86*K86*200*$R$1</f>
        <v>0</v>
      </c>
      <c r="R86" s="3">
        <f t="shared" ref="R86:R87" si="13">P86-Q86</f>
        <v>1620</v>
      </c>
      <c r="T86" s="108">
        <v>58</v>
      </c>
      <c r="U86" s="106" t="s">
        <v>614</v>
      </c>
      <c r="V86" s="106" t="s">
        <v>562</v>
      </c>
    </row>
    <row r="87" spans="2:22">
      <c r="B87" s="1" t="s">
        <v>384</v>
      </c>
      <c r="C87" s="106" t="s">
        <v>358</v>
      </c>
      <c r="D87" s="1" t="s">
        <v>591</v>
      </c>
      <c r="E87" s="92">
        <v>1</v>
      </c>
      <c r="F87" s="92" t="s">
        <v>515</v>
      </c>
      <c r="G87" s="1"/>
      <c r="H87" s="153">
        <v>46</v>
      </c>
      <c r="I87" s="108">
        <v>5</v>
      </c>
      <c r="J87" s="109">
        <f t="shared" si="7"/>
        <v>460</v>
      </c>
      <c r="K87" s="92">
        <v>2</v>
      </c>
      <c r="L87" s="86">
        <f>VLOOKUP(T87,様式第10号事業費及び積算根拠資料!$B:$O,7,FALSE)</f>
        <v>0</v>
      </c>
      <c r="M87" s="86">
        <f>VLOOKUP(T87,様式第10号事業費及び積算根拠資料!$B:$O,8,FALSE)</f>
        <v>0</v>
      </c>
      <c r="N87" s="86">
        <f>VLOOKUP(T87,様式第10号事業費及び積算根拠資料!$B:$O,9,FALSE)</f>
        <v>0</v>
      </c>
      <c r="O87" s="121">
        <f>VLOOKUP(T87,様式第10号事業費及び積算根拠資料!$B:$O,10,FALSE)</f>
        <v>0</v>
      </c>
      <c r="P87" s="3">
        <f t="shared" si="11"/>
        <v>2070</v>
      </c>
      <c r="Q87" s="3">
        <f t="shared" si="12"/>
        <v>0</v>
      </c>
      <c r="R87" s="3">
        <f t="shared" si="13"/>
        <v>2070</v>
      </c>
      <c r="T87" s="108">
        <v>10</v>
      </c>
      <c r="U87" s="106" t="s">
        <v>566</v>
      </c>
      <c r="V87" s="106" t="s">
        <v>564</v>
      </c>
    </row>
    <row r="88" spans="2:22">
      <c r="B88" s="96"/>
      <c r="C88" s="107"/>
      <c r="D88" s="2"/>
      <c r="E88" s="4"/>
      <c r="F88" s="4"/>
      <c r="G88" s="2"/>
      <c r="H88" s="111"/>
      <c r="I88" s="114"/>
      <c r="J88" s="115"/>
      <c r="K88" s="4"/>
      <c r="L88" s="80"/>
      <c r="M88" s="80"/>
      <c r="N88" s="80"/>
      <c r="O88" s="80"/>
      <c r="P88" s="80"/>
      <c r="Q88" s="80"/>
      <c r="R88" s="131"/>
      <c r="T88" s="108"/>
      <c r="U88" s="106"/>
      <c r="V88" s="106"/>
    </row>
    <row r="89" spans="2:22">
      <c r="B89" s="96" t="s">
        <v>402</v>
      </c>
      <c r="C89" s="107"/>
      <c r="D89" s="2"/>
      <c r="E89" s="4"/>
      <c r="F89" s="4"/>
      <c r="G89" s="2"/>
      <c r="H89" s="95"/>
      <c r="I89" s="110"/>
      <c r="J89" s="116"/>
      <c r="K89" s="4"/>
      <c r="L89" s="82"/>
      <c r="M89" s="82"/>
      <c r="N89" s="82"/>
      <c r="O89" s="82"/>
      <c r="P89" s="82"/>
      <c r="Q89" s="82"/>
      <c r="R89" s="132"/>
      <c r="T89" s="108"/>
      <c r="U89" s="106"/>
      <c r="V89" s="106"/>
    </row>
    <row r="90" spans="2:22">
      <c r="B90" s="1" t="s">
        <v>384</v>
      </c>
      <c r="C90" s="106" t="s">
        <v>381</v>
      </c>
      <c r="D90" s="1" t="s">
        <v>601</v>
      </c>
      <c r="E90" s="92">
        <v>1</v>
      </c>
      <c r="F90" s="92" t="s">
        <v>512</v>
      </c>
      <c r="G90" s="1" t="s">
        <v>602</v>
      </c>
      <c r="H90" s="153">
        <v>54</v>
      </c>
      <c r="I90" s="108">
        <v>1</v>
      </c>
      <c r="J90" s="109">
        <f>H90*K90*I90</f>
        <v>108</v>
      </c>
      <c r="K90" s="92">
        <v>2</v>
      </c>
      <c r="L90" s="86">
        <f>VLOOKUP(T90,様式第10号事業費及び積算根拠資料!$B:$O,7,FALSE)</f>
        <v>0</v>
      </c>
      <c r="M90" s="86">
        <f>VLOOKUP(T90,様式第10号事業費及び積算根拠資料!$B:$O,8,FALSE)</f>
        <v>0</v>
      </c>
      <c r="N90" s="86">
        <f>VLOOKUP(T90,様式第10号事業費及び積算根拠資料!$B:$O,9,FALSE)</f>
        <v>0</v>
      </c>
      <c r="O90" s="121">
        <f>VLOOKUP(T90,様式第10号事業費及び積算根拠資料!$B:$O,10,FALSE)</f>
        <v>0</v>
      </c>
      <c r="P90" s="3">
        <f t="shared" ref="P90" si="14">H90/1000*I90*K90*200*$R$1</f>
        <v>486.00000000000006</v>
      </c>
      <c r="Q90" s="3">
        <f t="shared" ref="Q90" si="15">O90/1000*I90*K90*200*$R$1</f>
        <v>0</v>
      </c>
      <c r="R90" s="3">
        <f t="shared" ref="R90" si="16">P90-Q90</f>
        <v>486.00000000000006</v>
      </c>
      <c r="T90" s="108">
        <v>68</v>
      </c>
      <c r="U90" s="106" t="s">
        <v>613</v>
      </c>
      <c r="V90" s="106" t="s">
        <v>562</v>
      </c>
    </row>
    <row r="91" spans="2:22">
      <c r="B91" s="96"/>
      <c r="C91" s="107"/>
      <c r="D91" s="2"/>
      <c r="E91" s="4"/>
      <c r="F91" s="4"/>
      <c r="G91" s="2"/>
      <c r="H91" s="111"/>
      <c r="I91" s="114"/>
      <c r="J91" s="115"/>
      <c r="K91" s="4"/>
      <c r="L91" s="80"/>
      <c r="M91" s="80"/>
      <c r="N91" s="80"/>
      <c r="O91" s="80"/>
      <c r="P91" s="80"/>
      <c r="Q91" s="80"/>
      <c r="R91" s="131"/>
      <c r="T91" s="108"/>
      <c r="U91" s="106"/>
      <c r="V91" s="106"/>
    </row>
    <row r="92" spans="2:22">
      <c r="B92" s="96" t="s">
        <v>135</v>
      </c>
      <c r="C92" s="107"/>
      <c r="D92" s="2"/>
      <c r="E92" s="4"/>
      <c r="F92" s="4"/>
      <c r="G92" s="2"/>
      <c r="H92" s="95"/>
      <c r="I92" s="110"/>
      <c r="J92" s="116"/>
      <c r="K92" s="4"/>
      <c r="L92" s="82"/>
      <c r="M92" s="82"/>
      <c r="N92" s="82"/>
      <c r="O92" s="82"/>
      <c r="P92" s="82"/>
      <c r="Q92" s="82"/>
      <c r="R92" s="132"/>
      <c r="T92" s="108"/>
      <c r="U92" s="106"/>
      <c r="V92" s="106"/>
    </row>
    <row r="93" spans="2:22">
      <c r="B93" s="1" t="s">
        <v>135</v>
      </c>
      <c r="C93" s="106" t="s">
        <v>403</v>
      </c>
      <c r="D93" s="1" t="s">
        <v>603</v>
      </c>
      <c r="E93" s="92">
        <v>1</v>
      </c>
      <c r="F93" s="92" t="s">
        <v>512</v>
      </c>
      <c r="G93" s="1" t="s">
        <v>607</v>
      </c>
      <c r="H93" s="153">
        <v>36</v>
      </c>
      <c r="I93" s="108">
        <v>8</v>
      </c>
      <c r="J93" s="109">
        <f>H93*K93*I93</f>
        <v>1728</v>
      </c>
      <c r="K93" s="92">
        <v>6</v>
      </c>
      <c r="L93" s="86">
        <f>VLOOKUP(T93,様式第10号事業費及び積算根拠資料!$B:$O,7,FALSE)</f>
        <v>0</v>
      </c>
      <c r="M93" s="86">
        <f>VLOOKUP(T93,様式第10号事業費及び積算根拠資料!$B:$O,8,FALSE)</f>
        <v>0</v>
      </c>
      <c r="N93" s="86">
        <f>VLOOKUP(T93,様式第10号事業費及び積算根拠資料!$B:$O,9,FALSE)</f>
        <v>0</v>
      </c>
      <c r="O93" s="121">
        <f>VLOOKUP(T93,様式第10号事業費及び積算根拠資料!$B:$O,10,FALSE)</f>
        <v>0</v>
      </c>
      <c r="P93" s="3">
        <f t="shared" ref="P93:P95" si="17">H93/1000*I93*K93*200*$R$1</f>
        <v>7775.9999999999991</v>
      </c>
      <c r="Q93" s="3">
        <f t="shared" ref="Q93:Q95" si="18">O93/1000*I93*K93*200*$R$1</f>
        <v>0</v>
      </c>
      <c r="R93" s="3">
        <f t="shared" ref="R93:R95" si="19">P93-Q93</f>
        <v>7775.9999999999991</v>
      </c>
      <c r="T93" s="108">
        <v>58</v>
      </c>
      <c r="U93" s="106" t="s">
        <v>614</v>
      </c>
      <c r="V93" s="106" t="s">
        <v>562</v>
      </c>
    </row>
    <row r="94" spans="2:22">
      <c r="B94" s="1"/>
      <c r="C94" s="106" t="s">
        <v>404</v>
      </c>
      <c r="D94" s="1" t="s">
        <v>608</v>
      </c>
      <c r="E94" s="92">
        <v>1</v>
      </c>
      <c r="F94" s="92" t="s">
        <v>512</v>
      </c>
      <c r="G94" s="1" t="s">
        <v>552</v>
      </c>
      <c r="H94" s="153">
        <v>120</v>
      </c>
      <c r="I94" s="108">
        <v>8</v>
      </c>
      <c r="J94" s="109">
        <f>H94*K94*I94</f>
        <v>4800</v>
      </c>
      <c r="K94" s="92">
        <v>5</v>
      </c>
      <c r="L94" s="86">
        <f>VLOOKUP(T94,様式第10号事業費及び積算根拠資料!$B:$O,7,FALSE)</f>
        <v>0</v>
      </c>
      <c r="M94" s="86">
        <f>VLOOKUP(T94,様式第10号事業費及び積算根拠資料!$B:$O,8,FALSE)</f>
        <v>0</v>
      </c>
      <c r="N94" s="86">
        <f>VLOOKUP(T94,様式第10号事業費及び積算根拠資料!$B:$O,9,FALSE)</f>
        <v>0</v>
      </c>
      <c r="O94" s="121">
        <f>VLOOKUP(T94,様式第10号事業費及び積算根拠資料!$B:$O,10,FALSE)</f>
        <v>0</v>
      </c>
      <c r="P94" s="3">
        <f t="shared" si="17"/>
        <v>21600</v>
      </c>
      <c r="Q94" s="3">
        <f t="shared" si="18"/>
        <v>0</v>
      </c>
      <c r="R94" s="3">
        <f t="shared" si="19"/>
        <v>21600</v>
      </c>
      <c r="T94" s="108">
        <v>70</v>
      </c>
      <c r="U94" s="106" t="s">
        <v>589</v>
      </c>
      <c r="V94" s="106" t="s">
        <v>564</v>
      </c>
    </row>
    <row r="95" spans="2:22">
      <c r="B95" s="1" t="s">
        <v>405</v>
      </c>
      <c r="C95" s="106" t="s">
        <v>361</v>
      </c>
      <c r="D95" s="1" t="s">
        <v>591</v>
      </c>
      <c r="E95" s="92">
        <v>1</v>
      </c>
      <c r="F95" s="92" t="s">
        <v>512</v>
      </c>
      <c r="G95" s="1"/>
      <c r="H95" s="153">
        <v>46</v>
      </c>
      <c r="I95" s="108">
        <v>8</v>
      </c>
      <c r="J95" s="109">
        <f>H95*K95*I95</f>
        <v>368</v>
      </c>
      <c r="K95" s="92">
        <v>1</v>
      </c>
      <c r="L95" s="86">
        <f>VLOOKUP(T95,様式第10号事業費及び積算根拠資料!$B:$O,7,FALSE)</f>
        <v>0</v>
      </c>
      <c r="M95" s="86">
        <f>VLOOKUP(T95,様式第10号事業費及び積算根拠資料!$B:$O,8,FALSE)</f>
        <v>0</v>
      </c>
      <c r="N95" s="86">
        <f>VLOOKUP(T95,様式第10号事業費及び積算根拠資料!$B:$O,9,FALSE)</f>
        <v>0</v>
      </c>
      <c r="O95" s="121">
        <f>VLOOKUP(T95,様式第10号事業費及び積算根拠資料!$B:$O,10,FALSE)</f>
        <v>0</v>
      </c>
      <c r="P95" s="3">
        <f t="shared" si="17"/>
        <v>1655.9999999999998</v>
      </c>
      <c r="Q95" s="3">
        <f t="shared" si="18"/>
        <v>0</v>
      </c>
      <c r="R95" s="3">
        <f t="shared" si="19"/>
        <v>1655.9999999999998</v>
      </c>
      <c r="T95" s="108">
        <v>5</v>
      </c>
      <c r="U95" s="106" t="s">
        <v>566</v>
      </c>
      <c r="V95" s="106" t="s">
        <v>562</v>
      </c>
    </row>
    <row r="96" spans="2:22">
      <c r="B96" s="96"/>
      <c r="C96" s="107"/>
      <c r="D96" s="2"/>
      <c r="E96" s="4"/>
      <c r="F96" s="4"/>
      <c r="G96" s="2"/>
      <c r="H96" s="111"/>
      <c r="I96" s="114"/>
      <c r="J96" s="115"/>
      <c r="K96" s="4"/>
      <c r="L96" s="80"/>
      <c r="M96" s="80"/>
      <c r="N96" s="80"/>
      <c r="O96" s="80"/>
      <c r="P96" s="80"/>
      <c r="Q96" s="80"/>
      <c r="R96" s="131"/>
      <c r="T96" s="108"/>
      <c r="U96" s="106"/>
      <c r="V96" s="106"/>
    </row>
    <row r="97" spans="2:20">
      <c r="B97" s="169" t="s">
        <v>111</v>
      </c>
      <c r="C97" s="169"/>
      <c r="D97" s="169"/>
      <c r="E97" s="169"/>
      <c r="F97" s="169"/>
      <c r="G97" s="169"/>
      <c r="H97" s="169"/>
      <c r="I97" s="169"/>
      <c r="J97" s="169"/>
      <c r="K97" s="92">
        <f>SUM(K1:K96)</f>
        <v>436</v>
      </c>
      <c r="L97" s="181"/>
      <c r="M97" s="181"/>
      <c r="N97" s="181"/>
      <c r="O97" s="181"/>
      <c r="P97" s="3">
        <f>SUM(P6:P96)</f>
        <v>845874</v>
      </c>
      <c r="Q97" s="3">
        <f>SUM(Q6:Q96)</f>
        <v>0</v>
      </c>
      <c r="R97" s="3">
        <f>SUM(R6:R96)</f>
        <v>845874</v>
      </c>
      <c r="T97" s="112" t="s">
        <v>178</v>
      </c>
    </row>
    <row r="98" spans="2:20">
      <c r="T98" s="113"/>
    </row>
  </sheetData>
  <sheetProtection algorithmName="SHA-512" hashValue="dv/3ZCFRMdodBWy1v8Z2pA10ZRgDFXw4Yz/VE1o0eh6fp6AV27cWoYLJLivE5PPLm0gVBJtfwKYXtTMYgZpJzQ==" saltValue="/WXZqTYCk8IuZUScATsh+Q==" spinCount="100000" sheet="1" objects="1" scenarios="1"/>
  <autoFilter ref="B3:U98" xr:uid="{B941DD4B-4DDF-4397-99A3-9D82C035FAA5}"/>
  <mergeCells count="5">
    <mergeCell ref="D2:K2"/>
    <mergeCell ref="L2:O2"/>
    <mergeCell ref="P2:Q2"/>
    <mergeCell ref="L97:O97"/>
    <mergeCell ref="B97:J97"/>
  </mergeCells>
  <phoneticPr fontId="3"/>
  <conditionalFormatting sqref="V1:V2">
    <cfRule type="cellIs" dxfId="1" priority="1" operator="equal">
      <formula>$G$6</formula>
    </cfRule>
    <cfRule type="expression" priority="2">
      <formula>$G$6+"型"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BAAA-CA64-4C07-8E47-D1C8BCFB7055}">
  <sheetPr>
    <pageSetUpPr fitToPage="1"/>
  </sheetPr>
  <dimension ref="A1:V181"/>
  <sheetViews>
    <sheetView view="pageBreakPreview" zoomScale="70" zoomScaleNormal="55" zoomScaleSheetLayoutView="70" workbookViewId="0">
      <pane xSplit="2" ySplit="3" topLeftCell="D4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/>
  <cols>
    <col min="1" max="1" width="9" customWidth="1"/>
    <col min="2" max="2" width="23.5" bestFit="1" customWidth="1"/>
    <col min="3" max="3" width="15" style="103" hidden="1" customWidth="1"/>
    <col min="4" max="4" width="11.375" bestFit="1" customWidth="1"/>
    <col min="5" max="5" width="11.375" style="11" bestFit="1" customWidth="1"/>
    <col min="6" max="6" width="15" style="11" bestFit="1" customWidth="1"/>
    <col min="7" max="7" width="28.625" bestFit="1" customWidth="1"/>
    <col min="8" max="8" width="18.125" style="141" bestFit="1" customWidth="1"/>
    <col min="9" max="9" width="11.375" style="112" hidden="1" customWidth="1"/>
    <col min="10" max="10" width="19.625" style="113" hidden="1" customWidth="1"/>
    <col min="11" max="11" width="11.375" style="11" bestFit="1" customWidth="1"/>
    <col min="12" max="12" width="16.75" style="78" bestFit="1" customWidth="1"/>
    <col min="13" max="13" width="11.375" style="78" bestFit="1" customWidth="1"/>
    <col min="14" max="14" width="15" style="78" bestFit="1" customWidth="1"/>
    <col min="15" max="15" width="18.125" style="78" bestFit="1" customWidth="1"/>
    <col min="16" max="17" width="16.75" style="78" bestFit="1" customWidth="1"/>
    <col min="18" max="18" width="18.375" style="78" bestFit="1" customWidth="1"/>
    <col min="19" max="19" width="8.125" style="78" bestFit="1" customWidth="1"/>
    <col min="20" max="20" width="15" style="112" hidden="1" customWidth="1"/>
    <col min="21" max="21" width="85.25" style="103" hidden="1" customWidth="1"/>
    <col min="22" max="22" width="7.5" style="103" hidden="1" customWidth="1"/>
  </cols>
  <sheetData>
    <row r="1" spans="1:22" ht="30">
      <c r="A1" s="64" t="s">
        <v>510</v>
      </c>
      <c r="D1" s="127"/>
      <c r="H1" s="11"/>
      <c r="K1" s="126"/>
      <c r="R1" s="88">
        <v>22.5</v>
      </c>
      <c r="S1" s="78" t="s">
        <v>504</v>
      </c>
    </row>
    <row r="2" spans="1:22">
      <c r="B2" s="122"/>
      <c r="C2" s="123"/>
      <c r="D2" s="159" t="s">
        <v>494</v>
      </c>
      <c r="E2" s="160"/>
      <c r="F2" s="160"/>
      <c r="G2" s="160"/>
      <c r="H2" s="160"/>
      <c r="I2" s="160"/>
      <c r="J2" s="160"/>
      <c r="K2" s="161"/>
      <c r="L2" s="170" t="s">
        <v>495</v>
      </c>
      <c r="M2" s="171"/>
      <c r="N2" s="171"/>
      <c r="O2" s="172"/>
      <c r="P2" s="173" t="s">
        <v>505</v>
      </c>
      <c r="Q2" s="174"/>
      <c r="R2" s="119" t="s">
        <v>1</v>
      </c>
    </row>
    <row r="3" spans="1:22" s="11" customFormat="1">
      <c r="B3" s="13" t="s">
        <v>136</v>
      </c>
      <c r="C3" s="120" t="s">
        <v>137</v>
      </c>
      <c r="D3" s="38" t="s">
        <v>138</v>
      </c>
      <c r="E3" s="38" t="s">
        <v>140</v>
      </c>
      <c r="F3" s="38" t="s">
        <v>141</v>
      </c>
      <c r="G3" s="38" t="s">
        <v>142</v>
      </c>
      <c r="H3" s="38" t="s">
        <v>503</v>
      </c>
      <c r="I3" s="137" t="s">
        <v>163</v>
      </c>
      <c r="J3" s="138" t="s">
        <v>179</v>
      </c>
      <c r="K3" s="38" t="s">
        <v>139</v>
      </c>
      <c r="L3" s="90" t="s">
        <v>4</v>
      </c>
      <c r="M3" s="90" t="s">
        <v>108</v>
      </c>
      <c r="N3" s="97" t="s">
        <v>5</v>
      </c>
      <c r="O3" s="99" t="s">
        <v>6</v>
      </c>
      <c r="P3" s="49" t="s">
        <v>9</v>
      </c>
      <c r="Q3" s="93" t="s">
        <v>10</v>
      </c>
      <c r="R3" s="149" t="s">
        <v>11</v>
      </c>
      <c r="S3" s="4"/>
      <c r="T3" s="108" t="s">
        <v>230</v>
      </c>
      <c r="U3" s="112"/>
      <c r="V3" s="110"/>
    </row>
    <row r="4" spans="1:22">
      <c r="B4" s="128"/>
      <c r="C4" s="104"/>
      <c r="D4" s="79"/>
      <c r="E4" s="111"/>
      <c r="F4" s="111"/>
      <c r="G4" s="79"/>
      <c r="H4" s="142"/>
      <c r="I4" s="114"/>
      <c r="J4" s="115"/>
      <c r="K4" s="111"/>
      <c r="L4" s="6"/>
      <c r="M4" s="6"/>
      <c r="N4" s="6"/>
      <c r="O4" s="6"/>
      <c r="P4" s="6"/>
      <c r="Q4" s="6"/>
      <c r="R4" s="125"/>
      <c r="S4" s="6"/>
    </row>
    <row r="5" spans="1:22">
      <c r="B5" s="129" t="s">
        <v>135</v>
      </c>
      <c r="C5" s="105"/>
      <c r="D5" s="81"/>
      <c r="E5" s="95"/>
      <c r="F5" s="95"/>
      <c r="G5" s="81"/>
      <c r="H5" s="143"/>
      <c r="I5" s="110"/>
      <c r="J5" s="116"/>
      <c r="K5" s="95"/>
      <c r="L5" s="6"/>
      <c r="M5" s="6"/>
      <c r="N5" s="6"/>
      <c r="O5" s="6"/>
      <c r="P5" s="6"/>
      <c r="Q5" s="6"/>
      <c r="R5" s="125"/>
      <c r="S5" s="6"/>
    </row>
    <row r="6" spans="1:22">
      <c r="B6" s="1" t="s">
        <v>407</v>
      </c>
      <c r="C6" s="106" t="s">
        <v>408</v>
      </c>
      <c r="D6" s="1" t="s">
        <v>616</v>
      </c>
      <c r="E6" s="92">
        <v>1</v>
      </c>
      <c r="F6" s="92" t="s">
        <v>512</v>
      </c>
      <c r="G6" s="1" t="s">
        <v>617</v>
      </c>
      <c r="H6" s="9">
        <v>11.2</v>
      </c>
      <c r="I6" s="108">
        <v>8</v>
      </c>
      <c r="J6" s="109">
        <f>K6*H6*I6</f>
        <v>1971.1999999999998</v>
      </c>
      <c r="K6" s="92">
        <v>22</v>
      </c>
      <c r="L6" s="86">
        <f>VLOOKUP(T6,様式第10号事業費及び積算根拠資料!$B:$O,7,FALSE)</f>
        <v>0</v>
      </c>
      <c r="M6" s="86">
        <f>VLOOKUP(T6,様式第10号事業費及び積算根拠資料!$B:$O,8,FALSE)</f>
        <v>0</v>
      </c>
      <c r="N6" s="86">
        <f>VLOOKUP(T6,様式第10号事業費及び積算根拠資料!$B:$O,9,FALSE)</f>
        <v>0</v>
      </c>
      <c r="O6" s="121">
        <f>VLOOKUP(T6,様式第10号事業費及び積算根拠資料!$B:$O,10,FALSE)</f>
        <v>0</v>
      </c>
      <c r="P6" s="3">
        <f>H6/1000*I6*K6*200*$R$1</f>
        <v>8870.4</v>
      </c>
      <c r="Q6" s="3">
        <f>O6/1000*I6*K6*200*$R$1</f>
        <v>0</v>
      </c>
      <c r="R6" s="3">
        <f>P6-Q6</f>
        <v>8870.4</v>
      </c>
      <c r="S6" s="134"/>
      <c r="T6" s="108">
        <v>60</v>
      </c>
      <c r="U6" s="106" t="s">
        <v>573</v>
      </c>
      <c r="V6" s="106" t="s">
        <v>562</v>
      </c>
    </row>
    <row r="7" spans="1:22">
      <c r="B7" s="1" t="s">
        <v>409</v>
      </c>
      <c r="C7" s="106" t="s">
        <v>410</v>
      </c>
      <c r="D7" s="1" t="s">
        <v>616</v>
      </c>
      <c r="E7" s="92">
        <v>1</v>
      </c>
      <c r="F7" s="92" t="s">
        <v>512</v>
      </c>
      <c r="G7" s="1" t="s">
        <v>618</v>
      </c>
      <c r="H7" s="9">
        <v>11</v>
      </c>
      <c r="I7" s="108">
        <v>8</v>
      </c>
      <c r="J7" s="109">
        <f>K7*H7*I7</f>
        <v>968</v>
      </c>
      <c r="K7" s="92">
        <v>11</v>
      </c>
      <c r="L7" s="86">
        <f>VLOOKUP(T7,様式第10号事業費及び積算根拠資料!$B:$O,7,FALSE)</f>
        <v>0</v>
      </c>
      <c r="M7" s="86">
        <f>VLOOKUP(T7,様式第10号事業費及び積算根拠資料!$B:$O,8,FALSE)</f>
        <v>0</v>
      </c>
      <c r="N7" s="86">
        <f>VLOOKUP(T7,様式第10号事業費及び積算根拠資料!$B:$O,9,FALSE)</f>
        <v>0</v>
      </c>
      <c r="O7" s="121">
        <f>VLOOKUP(T7,様式第10号事業費及び積算根拠資料!$B:$O,10,FALSE)</f>
        <v>0</v>
      </c>
      <c r="P7" s="3">
        <f t="shared" ref="P7:P9" si="0">H7/1000*I7*K7*200*$R$1</f>
        <v>4356</v>
      </c>
      <c r="Q7" s="3">
        <f t="shared" ref="Q7:Q9" si="1">O7/1000*I7*K7*200*$R$1</f>
        <v>0</v>
      </c>
      <c r="R7" s="3">
        <f t="shared" ref="R7:R9" si="2">P7-Q7</f>
        <v>4356</v>
      </c>
      <c r="S7" s="134"/>
      <c r="T7" s="108">
        <v>60</v>
      </c>
      <c r="U7" s="106" t="s">
        <v>573</v>
      </c>
      <c r="V7" s="106" t="s">
        <v>562</v>
      </c>
    </row>
    <row r="8" spans="1:22">
      <c r="B8" s="1" t="s">
        <v>135</v>
      </c>
      <c r="C8" s="106" t="s">
        <v>410</v>
      </c>
      <c r="D8" s="1" t="s">
        <v>616</v>
      </c>
      <c r="E8" s="92">
        <v>1</v>
      </c>
      <c r="F8" s="92" t="s">
        <v>512</v>
      </c>
      <c r="G8" s="1" t="s">
        <v>618</v>
      </c>
      <c r="H8" s="9">
        <v>11</v>
      </c>
      <c r="I8" s="108">
        <v>8</v>
      </c>
      <c r="J8" s="109">
        <f>K8*H8*I8</f>
        <v>1496</v>
      </c>
      <c r="K8" s="92">
        <v>17</v>
      </c>
      <c r="L8" s="86">
        <f>VLOOKUP(T8,様式第10号事業費及び積算根拠資料!$B:$O,7,FALSE)</f>
        <v>0</v>
      </c>
      <c r="M8" s="86">
        <f>VLOOKUP(T8,様式第10号事業費及び積算根拠資料!$B:$O,8,FALSE)</f>
        <v>0</v>
      </c>
      <c r="N8" s="86">
        <f>VLOOKUP(T8,様式第10号事業費及び積算根拠資料!$B:$O,9,FALSE)</f>
        <v>0</v>
      </c>
      <c r="O8" s="121">
        <f>VLOOKUP(T8,様式第10号事業費及び積算根拠資料!$B:$O,10,FALSE)</f>
        <v>0</v>
      </c>
      <c r="P8" s="3">
        <f t="shared" si="0"/>
        <v>6732</v>
      </c>
      <c r="Q8" s="3">
        <f t="shared" si="1"/>
        <v>0</v>
      </c>
      <c r="R8" s="3">
        <f t="shared" si="2"/>
        <v>6732</v>
      </c>
      <c r="S8" s="134"/>
      <c r="T8" s="108">
        <v>60</v>
      </c>
      <c r="U8" s="106" t="s">
        <v>573</v>
      </c>
      <c r="V8" s="106" t="s">
        <v>562</v>
      </c>
    </row>
    <row r="9" spans="1:22">
      <c r="B9" s="1" t="s">
        <v>411</v>
      </c>
      <c r="C9" s="106" t="s">
        <v>410</v>
      </c>
      <c r="D9" s="1" t="s">
        <v>616</v>
      </c>
      <c r="E9" s="92">
        <v>1</v>
      </c>
      <c r="F9" s="92" t="s">
        <v>512</v>
      </c>
      <c r="G9" s="1" t="s">
        <v>618</v>
      </c>
      <c r="H9" s="9">
        <v>11</v>
      </c>
      <c r="I9" s="108">
        <v>8</v>
      </c>
      <c r="J9" s="109">
        <f>K9*H9*I9</f>
        <v>176</v>
      </c>
      <c r="K9" s="92">
        <v>2</v>
      </c>
      <c r="L9" s="86">
        <f>VLOOKUP(T9,様式第10号事業費及び積算根拠資料!$B:$O,7,FALSE)</f>
        <v>0</v>
      </c>
      <c r="M9" s="86">
        <f>VLOOKUP(T9,様式第10号事業費及び積算根拠資料!$B:$O,8,FALSE)</f>
        <v>0</v>
      </c>
      <c r="N9" s="86">
        <f>VLOOKUP(T9,様式第10号事業費及び積算根拠資料!$B:$O,9,FALSE)</f>
        <v>0</v>
      </c>
      <c r="O9" s="121">
        <f>VLOOKUP(T9,様式第10号事業費及び積算根拠資料!$B:$O,10,FALSE)</f>
        <v>0</v>
      </c>
      <c r="P9" s="3">
        <f t="shared" si="0"/>
        <v>791.99999999999989</v>
      </c>
      <c r="Q9" s="3">
        <f t="shared" si="1"/>
        <v>0</v>
      </c>
      <c r="R9" s="3">
        <f t="shared" si="2"/>
        <v>791.99999999999989</v>
      </c>
      <c r="S9" s="134"/>
      <c r="T9" s="108">
        <v>60</v>
      </c>
      <c r="U9" s="106" t="s">
        <v>573</v>
      </c>
      <c r="V9" s="106" t="s">
        <v>562</v>
      </c>
    </row>
    <row r="10" spans="1:22">
      <c r="B10" s="96"/>
      <c r="C10" s="107"/>
      <c r="D10" s="79"/>
      <c r="E10" s="111"/>
      <c r="F10" s="111"/>
      <c r="G10" s="79"/>
      <c r="H10" s="144"/>
      <c r="I10" s="114"/>
      <c r="J10" s="115"/>
      <c r="K10" s="111"/>
      <c r="L10" s="80"/>
      <c r="M10" s="80"/>
      <c r="N10" s="80"/>
      <c r="O10" s="80"/>
      <c r="P10" s="80"/>
      <c r="Q10" s="80"/>
      <c r="R10" s="131"/>
      <c r="S10" s="80"/>
      <c r="T10" s="108"/>
      <c r="U10" s="106"/>
      <c r="V10" s="106"/>
    </row>
    <row r="11" spans="1:22">
      <c r="B11" s="96" t="s">
        <v>412</v>
      </c>
      <c r="C11" s="107"/>
      <c r="D11" s="81"/>
      <c r="E11" s="95"/>
      <c r="F11" s="95"/>
      <c r="G11" s="81"/>
      <c r="H11" s="145"/>
      <c r="I11" s="110"/>
      <c r="J11" s="116"/>
      <c r="K11" s="95"/>
      <c r="L11" s="82"/>
      <c r="M11" s="82"/>
      <c r="N11" s="82"/>
      <c r="O11" s="82"/>
      <c r="P11" s="82"/>
      <c r="Q11" s="82"/>
      <c r="R11" s="132"/>
      <c r="S11" s="82"/>
      <c r="T11" s="108"/>
      <c r="U11" s="106"/>
      <c r="V11" s="106"/>
    </row>
    <row r="12" spans="1:22">
      <c r="B12" s="1" t="s">
        <v>8</v>
      </c>
      <c r="C12" s="106" t="s">
        <v>413</v>
      </c>
      <c r="D12" s="1" t="s">
        <v>511</v>
      </c>
      <c r="E12" s="92">
        <v>2</v>
      </c>
      <c r="F12" s="92" t="s">
        <v>512</v>
      </c>
      <c r="G12" s="1" t="s">
        <v>619</v>
      </c>
      <c r="H12" s="9">
        <v>71</v>
      </c>
      <c r="I12" s="108">
        <v>1</v>
      </c>
      <c r="J12" s="109">
        <f t="shared" ref="J12:J26" si="3">K12*H12*I12</f>
        <v>213</v>
      </c>
      <c r="K12" s="92">
        <v>3</v>
      </c>
      <c r="L12" s="86">
        <f>VLOOKUP(T12,様式第10号事業費及び積算根拠資料!$B:$O,7,FALSE)</f>
        <v>0</v>
      </c>
      <c r="M12" s="86">
        <f>VLOOKUP(T12,様式第10号事業費及び積算根拠資料!$B:$O,8,FALSE)</f>
        <v>0</v>
      </c>
      <c r="N12" s="86">
        <f>VLOOKUP(T12,様式第10号事業費及び積算根拠資料!$B:$O,9,FALSE)</f>
        <v>0</v>
      </c>
      <c r="O12" s="121">
        <f>VLOOKUP(T12,様式第10号事業費及び積算根拠資料!$B:$O,10,FALSE)</f>
        <v>0</v>
      </c>
      <c r="P12" s="3">
        <f>H12/1000*I12*K12*200*$R$1</f>
        <v>958.49999999999989</v>
      </c>
      <c r="Q12" s="3">
        <f>O12/1000*I12*K12*200*$R$1</f>
        <v>0</v>
      </c>
      <c r="R12" s="3">
        <f>P12-Q12</f>
        <v>958.49999999999989</v>
      </c>
      <c r="S12" s="134"/>
      <c r="T12" s="108">
        <v>6</v>
      </c>
      <c r="U12" s="106" t="s">
        <v>571</v>
      </c>
      <c r="V12" s="106" t="s">
        <v>562</v>
      </c>
    </row>
    <row r="13" spans="1:22">
      <c r="B13" s="1" t="s">
        <v>414</v>
      </c>
      <c r="C13" s="106" t="s">
        <v>413</v>
      </c>
      <c r="D13" s="1" t="s">
        <v>511</v>
      </c>
      <c r="E13" s="92">
        <v>2</v>
      </c>
      <c r="F13" s="92" t="s">
        <v>512</v>
      </c>
      <c r="G13" s="1" t="s">
        <v>619</v>
      </c>
      <c r="H13" s="9">
        <v>71</v>
      </c>
      <c r="I13" s="108">
        <v>1</v>
      </c>
      <c r="J13" s="109">
        <f t="shared" si="3"/>
        <v>142</v>
      </c>
      <c r="K13" s="92">
        <v>2</v>
      </c>
      <c r="L13" s="86">
        <f>VLOOKUP(T13,様式第10号事業費及び積算根拠資料!$B:$O,7,FALSE)</f>
        <v>0</v>
      </c>
      <c r="M13" s="86">
        <f>VLOOKUP(T13,様式第10号事業費及び積算根拠資料!$B:$O,8,FALSE)</f>
        <v>0</v>
      </c>
      <c r="N13" s="86">
        <f>VLOOKUP(T13,様式第10号事業費及び積算根拠資料!$B:$O,9,FALSE)</f>
        <v>0</v>
      </c>
      <c r="O13" s="121">
        <f>VLOOKUP(T13,様式第10号事業費及び積算根拠資料!$B:$O,10,FALSE)</f>
        <v>0</v>
      </c>
      <c r="P13" s="3">
        <f t="shared" ref="P13:P16" si="4">H13/1000*I13*K13*200*$R$1</f>
        <v>639</v>
      </c>
      <c r="Q13" s="3">
        <f t="shared" ref="Q13:Q16" si="5">O13/1000*I13*K13*200*$R$1</f>
        <v>0</v>
      </c>
      <c r="R13" s="3">
        <f t="shared" ref="R13:R16" si="6">P13-Q13</f>
        <v>639</v>
      </c>
      <c r="S13" s="134"/>
      <c r="T13" s="108">
        <v>6</v>
      </c>
      <c r="U13" s="106" t="s">
        <v>571</v>
      </c>
      <c r="V13" s="106" t="s">
        <v>562</v>
      </c>
    </row>
    <row r="14" spans="1:22">
      <c r="B14" s="1" t="s">
        <v>415</v>
      </c>
      <c r="C14" s="106" t="s">
        <v>413</v>
      </c>
      <c r="D14" s="1" t="s">
        <v>511</v>
      </c>
      <c r="E14" s="92">
        <v>2</v>
      </c>
      <c r="F14" s="92" t="s">
        <v>512</v>
      </c>
      <c r="G14" s="1" t="s">
        <v>619</v>
      </c>
      <c r="H14" s="9">
        <v>71</v>
      </c>
      <c r="I14" s="108">
        <v>1</v>
      </c>
      <c r="J14" s="109">
        <f t="shared" si="3"/>
        <v>142</v>
      </c>
      <c r="K14" s="92">
        <v>2</v>
      </c>
      <c r="L14" s="86">
        <f>VLOOKUP(T14,様式第10号事業費及び積算根拠資料!$B:$O,7,FALSE)</f>
        <v>0</v>
      </c>
      <c r="M14" s="86">
        <f>VLOOKUP(T14,様式第10号事業費及び積算根拠資料!$B:$O,8,FALSE)</f>
        <v>0</v>
      </c>
      <c r="N14" s="86">
        <f>VLOOKUP(T14,様式第10号事業費及び積算根拠資料!$B:$O,9,FALSE)</f>
        <v>0</v>
      </c>
      <c r="O14" s="121">
        <f>VLOOKUP(T14,様式第10号事業費及び積算根拠資料!$B:$O,10,FALSE)</f>
        <v>0</v>
      </c>
      <c r="P14" s="3">
        <f t="shared" si="4"/>
        <v>639</v>
      </c>
      <c r="Q14" s="3">
        <f t="shared" si="5"/>
        <v>0</v>
      </c>
      <c r="R14" s="3">
        <f t="shared" si="6"/>
        <v>639</v>
      </c>
      <c r="S14" s="134"/>
      <c r="T14" s="108">
        <v>6</v>
      </c>
      <c r="U14" s="106" t="s">
        <v>571</v>
      </c>
      <c r="V14" s="106" t="s">
        <v>562</v>
      </c>
    </row>
    <row r="15" spans="1:22">
      <c r="B15" s="1" t="s">
        <v>416</v>
      </c>
      <c r="C15" s="106" t="s">
        <v>413</v>
      </c>
      <c r="D15" s="1" t="s">
        <v>511</v>
      </c>
      <c r="E15" s="92">
        <v>2</v>
      </c>
      <c r="F15" s="92" t="s">
        <v>512</v>
      </c>
      <c r="G15" s="1" t="s">
        <v>619</v>
      </c>
      <c r="H15" s="9">
        <v>71</v>
      </c>
      <c r="I15" s="108">
        <v>1</v>
      </c>
      <c r="J15" s="109">
        <f t="shared" si="3"/>
        <v>142</v>
      </c>
      <c r="K15" s="92">
        <v>2</v>
      </c>
      <c r="L15" s="86">
        <f>VLOOKUP(T15,様式第10号事業費及び積算根拠資料!$B:$O,7,FALSE)</f>
        <v>0</v>
      </c>
      <c r="M15" s="86">
        <f>VLOOKUP(T15,様式第10号事業費及び積算根拠資料!$B:$O,8,FALSE)</f>
        <v>0</v>
      </c>
      <c r="N15" s="86">
        <f>VLOOKUP(T15,様式第10号事業費及び積算根拠資料!$B:$O,9,FALSE)</f>
        <v>0</v>
      </c>
      <c r="O15" s="121">
        <f>VLOOKUP(T15,様式第10号事業費及び積算根拠資料!$B:$O,10,FALSE)</f>
        <v>0</v>
      </c>
      <c r="P15" s="3">
        <f t="shared" si="4"/>
        <v>639</v>
      </c>
      <c r="Q15" s="3">
        <f t="shared" si="5"/>
        <v>0</v>
      </c>
      <c r="R15" s="3">
        <f t="shared" si="6"/>
        <v>639</v>
      </c>
      <c r="S15" s="134"/>
      <c r="T15" s="108">
        <v>6</v>
      </c>
      <c r="U15" s="106" t="s">
        <v>571</v>
      </c>
      <c r="V15" s="106" t="s">
        <v>562</v>
      </c>
    </row>
    <row r="16" spans="1:22">
      <c r="B16" s="1" t="s">
        <v>417</v>
      </c>
      <c r="C16" s="106" t="s">
        <v>413</v>
      </c>
      <c r="D16" s="1" t="s">
        <v>511</v>
      </c>
      <c r="E16" s="92">
        <v>2</v>
      </c>
      <c r="F16" s="92" t="s">
        <v>512</v>
      </c>
      <c r="G16" s="1" t="s">
        <v>619</v>
      </c>
      <c r="H16" s="9">
        <v>71</v>
      </c>
      <c r="I16" s="108">
        <v>1</v>
      </c>
      <c r="J16" s="109">
        <f t="shared" si="3"/>
        <v>142</v>
      </c>
      <c r="K16" s="92">
        <v>2</v>
      </c>
      <c r="L16" s="86">
        <f>VLOOKUP(T16,様式第10号事業費及び積算根拠資料!$B:$O,7,FALSE)</f>
        <v>0</v>
      </c>
      <c r="M16" s="86">
        <f>VLOOKUP(T16,様式第10号事業費及び積算根拠資料!$B:$O,8,FALSE)</f>
        <v>0</v>
      </c>
      <c r="N16" s="86">
        <f>VLOOKUP(T16,様式第10号事業費及び積算根拠資料!$B:$O,9,FALSE)</f>
        <v>0</v>
      </c>
      <c r="O16" s="121">
        <f>VLOOKUP(T16,様式第10号事業費及び積算根拠資料!$B:$O,10,FALSE)</f>
        <v>0</v>
      </c>
      <c r="P16" s="3">
        <f t="shared" si="4"/>
        <v>639</v>
      </c>
      <c r="Q16" s="3">
        <f t="shared" si="5"/>
        <v>0</v>
      </c>
      <c r="R16" s="3">
        <f t="shared" si="6"/>
        <v>639</v>
      </c>
      <c r="S16" s="134"/>
      <c r="T16" s="108">
        <v>6</v>
      </c>
      <c r="U16" s="106" t="s">
        <v>571</v>
      </c>
      <c r="V16" s="106" t="s">
        <v>562</v>
      </c>
    </row>
    <row r="17" spans="2:22">
      <c r="B17" s="1" t="s">
        <v>418</v>
      </c>
      <c r="C17" s="106" t="s">
        <v>413</v>
      </c>
      <c r="D17" s="1" t="s">
        <v>511</v>
      </c>
      <c r="E17" s="92">
        <v>2</v>
      </c>
      <c r="F17" s="92" t="s">
        <v>512</v>
      </c>
      <c r="G17" s="1" t="s">
        <v>619</v>
      </c>
      <c r="H17" s="9">
        <v>71</v>
      </c>
      <c r="I17" s="108">
        <v>1</v>
      </c>
      <c r="J17" s="109">
        <f t="shared" si="3"/>
        <v>142</v>
      </c>
      <c r="K17" s="92">
        <v>2</v>
      </c>
      <c r="L17" s="86">
        <f>VLOOKUP(T17,様式第10号事業費及び積算根拠資料!$B:$O,7,FALSE)</f>
        <v>0</v>
      </c>
      <c r="M17" s="86">
        <f>VLOOKUP(T17,様式第10号事業費及び積算根拠資料!$B:$O,8,FALSE)</f>
        <v>0</v>
      </c>
      <c r="N17" s="86">
        <f>VLOOKUP(T17,様式第10号事業費及び積算根拠資料!$B:$O,9,FALSE)</f>
        <v>0</v>
      </c>
      <c r="O17" s="121">
        <f>VLOOKUP(T17,様式第10号事業費及び積算根拠資料!$B:$O,10,FALSE)</f>
        <v>0</v>
      </c>
      <c r="P17" s="3">
        <f t="shared" ref="P17:P26" si="7">H17/1000*I17*K17*200*$R$1</f>
        <v>639</v>
      </c>
      <c r="Q17" s="3">
        <f t="shared" ref="Q17:Q26" si="8">O17/1000*I17*K17*200*$R$1</f>
        <v>0</v>
      </c>
      <c r="R17" s="3">
        <f t="shared" ref="R17:R26" si="9">P17-Q17</f>
        <v>639</v>
      </c>
      <c r="S17" s="134"/>
      <c r="T17" s="108">
        <v>6</v>
      </c>
      <c r="U17" s="106" t="s">
        <v>571</v>
      </c>
      <c r="V17" s="106" t="s">
        <v>562</v>
      </c>
    </row>
    <row r="18" spans="2:22">
      <c r="B18" s="1" t="s">
        <v>419</v>
      </c>
      <c r="C18" s="106" t="s">
        <v>413</v>
      </c>
      <c r="D18" s="1" t="s">
        <v>511</v>
      </c>
      <c r="E18" s="92">
        <v>2</v>
      </c>
      <c r="F18" s="92" t="s">
        <v>512</v>
      </c>
      <c r="G18" s="1" t="s">
        <v>619</v>
      </c>
      <c r="H18" s="9">
        <v>71</v>
      </c>
      <c r="I18" s="108">
        <v>1</v>
      </c>
      <c r="J18" s="109">
        <f t="shared" si="3"/>
        <v>142</v>
      </c>
      <c r="K18" s="92">
        <v>2</v>
      </c>
      <c r="L18" s="86">
        <f>VLOOKUP(T18,様式第10号事業費及び積算根拠資料!$B:$O,7,FALSE)</f>
        <v>0</v>
      </c>
      <c r="M18" s="86">
        <f>VLOOKUP(T18,様式第10号事業費及び積算根拠資料!$B:$O,8,FALSE)</f>
        <v>0</v>
      </c>
      <c r="N18" s="86">
        <f>VLOOKUP(T18,様式第10号事業費及び積算根拠資料!$B:$O,9,FALSE)</f>
        <v>0</v>
      </c>
      <c r="O18" s="121">
        <f>VLOOKUP(T18,様式第10号事業費及び積算根拠資料!$B:$O,10,FALSE)</f>
        <v>0</v>
      </c>
      <c r="P18" s="3">
        <f t="shared" si="7"/>
        <v>639</v>
      </c>
      <c r="Q18" s="3">
        <f t="shared" si="8"/>
        <v>0</v>
      </c>
      <c r="R18" s="3">
        <f t="shared" si="9"/>
        <v>639</v>
      </c>
      <c r="S18" s="134"/>
      <c r="T18" s="108">
        <v>6</v>
      </c>
      <c r="U18" s="106" t="s">
        <v>571</v>
      </c>
      <c r="V18" s="106" t="s">
        <v>562</v>
      </c>
    </row>
    <row r="19" spans="2:22">
      <c r="B19" s="1" t="s">
        <v>420</v>
      </c>
      <c r="C19" s="106" t="s">
        <v>421</v>
      </c>
      <c r="D19" s="1" t="s">
        <v>511</v>
      </c>
      <c r="E19" s="92">
        <v>1</v>
      </c>
      <c r="F19" s="92" t="s">
        <v>512</v>
      </c>
      <c r="G19" s="1" t="s">
        <v>620</v>
      </c>
      <c r="H19" s="9">
        <v>36</v>
      </c>
      <c r="I19" s="108">
        <v>1</v>
      </c>
      <c r="J19" s="109">
        <f t="shared" si="3"/>
        <v>36</v>
      </c>
      <c r="K19" s="92">
        <v>1</v>
      </c>
      <c r="L19" s="86">
        <f>VLOOKUP(T19,様式第10号事業費及び積算根拠資料!$B:$O,7,FALSE)</f>
        <v>0</v>
      </c>
      <c r="M19" s="86">
        <f>VLOOKUP(T19,様式第10号事業費及び積算根拠資料!$B:$O,8,FALSE)</f>
        <v>0</v>
      </c>
      <c r="N19" s="86">
        <f>VLOOKUP(T19,様式第10号事業費及び積算根拠資料!$B:$O,9,FALSE)</f>
        <v>0</v>
      </c>
      <c r="O19" s="121">
        <f>VLOOKUP(T19,様式第10号事業費及び積算根拠資料!$B:$O,10,FALSE)</f>
        <v>0</v>
      </c>
      <c r="P19" s="3">
        <f t="shared" si="7"/>
        <v>161.99999999999997</v>
      </c>
      <c r="Q19" s="3">
        <f t="shared" si="8"/>
        <v>0</v>
      </c>
      <c r="R19" s="3">
        <f t="shared" si="9"/>
        <v>161.99999999999997</v>
      </c>
      <c r="S19" s="134"/>
      <c r="T19" s="108">
        <v>17</v>
      </c>
      <c r="U19" s="106" t="s">
        <v>580</v>
      </c>
      <c r="V19" s="106" t="s">
        <v>562</v>
      </c>
    </row>
    <row r="20" spans="2:22">
      <c r="B20" s="1"/>
      <c r="C20" s="106" t="s">
        <v>422</v>
      </c>
      <c r="D20" s="1" t="s">
        <v>621</v>
      </c>
      <c r="E20" s="92">
        <v>1</v>
      </c>
      <c r="F20" s="92" t="s">
        <v>512</v>
      </c>
      <c r="G20" s="1" t="s">
        <v>534</v>
      </c>
      <c r="H20" s="9">
        <v>22</v>
      </c>
      <c r="I20" s="108">
        <v>1</v>
      </c>
      <c r="J20" s="109">
        <f t="shared" si="3"/>
        <v>22</v>
      </c>
      <c r="K20" s="92">
        <v>1</v>
      </c>
      <c r="L20" s="86">
        <f>VLOOKUP(T20,様式第10号事業費及び積算根拠資料!$B:$O,7,FALSE)</f>
        <v>0</v>
      </c>
      <c r="M20" s="86">
        <f>VLOOKUP(T20,様式第10号事業費及び積算根拠資料!$B:$O,8,FALSE)</f>
        <v>0</v>
      </c>
      <c r="N20" s="86">
        <f>VLOOKUP(T20,様式第10号事業費及び積算根拠資料!$B:$O,9,FALSE)</f>
        <v>0</v>
      </c>
      <c r="O20" s="121">
        <f>VLOOKUP(T20,様式第10号事業費及び積算根拠資料!$B:$O,10,FALSE)</f>
        <v>0</v>
      </c>
      <c r="P20" s="3">
        <f t="shared" si="7"/>
        <v>98.999999999999986</v>
      </c>
      <c r="Q20" s="3">
        <f t="shared" si="8"/>
        <v>0</v>
      </c>
      <c r="R20" s="3">
        <f t="shared" si="9"/>
        <v>98.999999999999986</v>
      </c>
      <c r="S20" s="134"/>
      <c r="T20" s="108">
        <v>65</v>
      </c>
      <c r="U20" s="106" t="s">
        <v>630</v>
      </c>
      <c r="V20" s="106" t="s">
        <v>562</v>
      </c>
    </row>
    <row r="21" spans="2:22">
      <c r="B21" s="1" t="s">
        <v>406</v>
      </c>
      <c r="C21" s="106" t="s">
        <v>423</v>
      </c>
      <c r="D21" s="1" t="s">
        <v>523</v>
      </c>
      <c r="E21" s="92">
        <v>1</v>
      </c>
      <c r="F21" s="92" t="s">
        <v>512</v>
      </c>
      <c r="G21" s="1" t="s">
        <v>620</v>
      </c>
      <c r="H21" s="9">
        <v>20</v>
      </c>
      <c r="I21" s="108">
        <v>1</v>
      </c>
      <c r="J21" s="109">
        <f t="shared" si="3"/>
        <v>20</v>
      </c>
      <c r="K21" s="92">
        <v>1</v>
      </c>
      <c r="L21" s="86">
        <f>VLOOKUP(T21,様式第10号事業費及び積算根拠資料!$B:$O,7,FALSE)</f>
        <v>0</v>
      </c>
      <c r="M21" s="86">
        <f>VLOOKUP(T21,様式第10号事業費及び積算根拠資料!$B:$O,8,FALSE)</f>
        <v>0</v>
      </c>
      <c r="N21" s="86">
        <f>VLOOKUP(T21,様式第10号事業費及び積算根拠資料!$B:$O,9,FALSE)</f>
        <v>0</v>
      </c>
      <c r="O21" s="121">
        <f>VLOOKUP(T21,様式第10号事業費及び積算根拠資料!$B:$O,10,FALSE)</f>
        <v>0</v>
      </c>
      <c r="P21" s="3">
        <f t="shared" si="7"/>
        <v>90</v>
      </c>
      <c r="Q21" s="3">
        <f t="shared" si="8"/>
        <v>0</v>
      </c>
      <c r="R21" s="3">
        <f t="shared" si="9"/>
        <v>90</v>
      </c>
      <c r="S21" s="134"/>
      <c r="T21" s="108">
        <v>14</v>
      </c>
      <c r="U21" s="106" t="s">
        <v>588</v>
      </c>
      <c r="V21" s="106" t="s">
        <v>562</v>
      </c>
    </row>
    <row r="22" spans="2:22">
      <c r="B22" s="1"/>
      <c r="C22" s="106" t="s">
        <v>421</v>
      </c>
      <c r="D22" s="1" t="s">
        <v>511</v>
      </c>
      <c r="E22" s="92">
        <v>1</v>
      </c>
      <c r="F22" s="92" t="s">
        <v>512</v>
      </c>
      <c r="G22" s="1" t="s">
        <v>620</v>
      </c>
      <c r="H22" s="9">
        <v>36</v>
      </c>
      <c r="I22" s="108">
        <v>1</v>
      </c>
      <c r="J22" s="109">
        <f t="shared" si="3"/>
        <v>72</v>
      </c>
      <c r="K22" s="92">
        <v>2</v>
      </c>
      <c r="L22" s="86">
        <f>VLOOKUP(T22,様式第10号事業費及び積算根拠資料!$B:$O,7,FALSE)</f>
        <v>0</v>
      </c>
      <c r="M22" s="86">
        <f>VLOOKUP(T22,様式第10号事業費及び積算根拠資料!$B:$O,8,FALSE)</f>
        <v>0</v>
      </c>
      <c r="N22" s="86">
        <f>VLOOKUP(T22,様式第10号事業費及び積算根拠資料!$B:$O,9,FALSE)</f>
        <v>0</v>
      </c>
      <c r="O22" s="121">
        <f>VLOOKUP(T22,様式第10号事業費及び積算根拠資料!$B:$O,10,FALSE)</f>
        <v>0</v>
      </c>
      <c r="P22" s="3">
        <f t="shared" si="7"/>
        <v>323.99999999999994</v>
      </c>
      <c r="Q22" s="3">
        <f t="shared" si="8"/>
        <v>0</v>
      </c>
      <c r="R22" s="3">
        <f t="shared" si="9"/>
        <v>323.99999999999994</v>
      </c>
      <c r="S22" s="134"/>
      <c r="T22" s="108">
        <v>17</v>
      </c>
      <c r="U22" s="106" t="s">
        <v>580</v>
      </c>
      <c r="V22" s="106" t="s">
        <v>562</v>
      </c>
    </row>
    <row r="23" spans="2:22">
      <c r="B23" s="1"/>
      <c r="C23" s="106" t="s">
        <v>422</v>
      </c>
      <c r="D23" s="1" t="s">
        <v>621</v>
      </c>
      <c r="E23" s="92">
        <v>1</v>
      </c>
      <c r="F23" s="92" t="s">
        <v>512</v>
      </c>
      <c r="G23" s="1" t="s">
        <v>534</v>
      </c>
      <c r="H23" s="9">
        <v>22</v>
      </c>
      <c r="I23" s="108">
        <v>1</v>
      </c>
      <c r="J23" s="109">
        <f t="shared" si="3"/>
        <v>22</v>
      </c>
      <c r="K23" s="92">
        <v>1</v>
      </c>
      <c r="L23" s="86">
        <f>VLOOKUP(T23,様式第10号事業費及び積算根拠資料!$B:$O,7,FALSE)</f>
        <v>0</v>
      </c>
      <c r="M23" s="86">
        <f>VLOOKUP(T23,様式第10号事業費及び積算根拠資料!$B:$O,8,FALSE)</f>
        <v>0</v>
      </c>
      <c r="N23" s="86">
        <f>VLOOKUP(T23,様式第10号事業費及び積算根拠資料!$B:$O,9,FALSE)</f>
        <v>0</v>
      </c>
      <c r="O23" s="121">
        <f>VLOOKUP(T23,様式第10号事業費及び積算根拠資料!$B:$O,10,FALSE)</f>
        <v>0</v>
      </c>
      <c r="P23" s="3">
        <f t="shared" si="7"/>
        <v>98.999999999999986</v>
      </c>
      <c r="Q23" s="3">
        <f t="shared" si="8"/>
        <v>0</v>
      </c>
      <c r="R23" s="3">
        <f t="shared" si="9"/>
        <v>98.999999999999986</v>
      </c>
      <c r="S23" s="134"/>
      <c r="T23" s="108">
        <v>65</v>
      </c>
      <c r="U23" s="106" t="s">
        <v>630</v>
      </c>
      <c r="V23" s="106" t="s">
        <v>562</v>
      </c>
    </row>
    <row r="24" spans="2:22">
      <c r="B24" s="1" t="s">
        <v>424</v>
      </c>
      <c r="C24" s="106" t="s">
        <v>423</v>
      </c>
      <c r="D24" s="1" t="s">
        <v>523</v>
      </c>
      <c r="E24" s="92">
        <v>1</v>
      </c>
      <c r="F24" s="92" t="s">
        <v>512</v>
      </c>
      <c r="G24" s="1" t="s">
        <v>620</v>
      </c>
      <c r="H24" s="9">
        <v>20</v>
      </c>
      <c r="I24" s="108">
        <v>1</v>
      </c>
      <c r="J24" s="109">
        <f t="shared" si="3"/>
        <v>40</v>
      </c>
      <c r="K24" s="92">
        <v>2</v>
      </c>
      <c r="L24" s="86">
        <f>VLOOKUP(T24,様式第10号事業費及び積算根拠資料!$B:$O,7,FALSE)</f>
        <v>0</v>
      </c>
      <c r="M24" s="86">
        <f>VLOOKUP(T24,様式第10号事業費及び積算根拠資料!$B:$O,8,FALSE)</f>
        <v>0</v>
      </c>
      <c r="N24" s="86">
        <f>VLOOKUP(T24,様式第10号事業費及び積算根拠資料!$B:$O,9,FALSE)</f>
        <v>0</v>
      </c>
      <c r="O24" s="121">
        <f>VLOOKUP(T24,様式第10号事業費及び積算根拠資料!$B:$O,10,FALSE)</f>
        <v>0</v>
      </c>
      <c r="P24" s="3">
        <f t="shared" si="7"/>
        <v>180</v>
      </c>
      <c r="Q24" s="3">
        <f t="shared" si="8"/>
        <v>0</v>
      </c>
      <c r="R24" s="3">
        <f t="shared" si="9"/>
        <v>180</v>
      </c>
      <c r="S24" s="134"/>
      <c r="T24" s="108">
        <v>14</v>
      </c>
      <c r="U24" s="106" t="s">
        <v>588</v>
      </c>
      <c r="V24" s="106" t="s">
        <v>562</v>
      </c>
    </row>
    <row r="25" spans="2:22">
      <c r="B25" s="1"/>
      <c r="C25" s="106" t="s">
        <v>421</v>
      </c>
      <c r="D25" s="1" t="s">
        <v>511</v>
      </c>
      <c r="E25" s="92">
        <v>1</v>
      </c>
      <c r="F25" s="92" t="s">
        <v>512</v>
      </c>
      <c r="G25" s="1" t="s">
        <v>620</v>
      </c>
      <c r="H25" s="9">
        <v>36</v>
      </c>
      <c r="I25" s="108">
        <v>1</v>
      </c>
      <c r="J25" s="109">
        <f t="shared" si="3"/>
        <v>72</v>
      </c>
      <c r="K25" s="92">
        <v>2</v>
      </c>
      <c r="L25" s="86">
        <f>VLOOKUP(T25,様式第10号事業費及び積算根拠資料!$B:$O,7,FALSE)</f>
        <v>0</v>
      </c>
      <c r="M25" s="86">
        <f>VLOOKUP(T25,様式第10号事業費及び積算根拠資料!$B:$O,8,FALSE)</f>
        <v>0</v>
      </c>
      <c r="N25" s="86">
        <f>VLOOKUP(T25,様式第10号事業費及び積算根拠資料!$B:$O,9,FALSE)</f>
        <v>0</v>
      </c>
      <c r="O25" s="121">
        <f>VLOOKUP(T25,様式第10号事業費及び積算根拠資料!$B:$O,10,FALSE)</f>
        <v>0</v>
      </c>
      <c r="P25" s="3">
        <f t="shared" si="7"/>
        <v>323.99999999999994</v>
      </c>
      <c r="Q25" s="3">
        <f t="shared" si="8"/>
        <v>0</v>
      </c>
      <c r="R25" s="3">
        <f t="shared" si="9"/>
        <v>323.99999999999994</v>
      </c>
      <c r="S25" s="134"/>
      <c r="T25" s="108">
        <v>17</v>
      </c>
      <c r="U25" s="106" t="s">
        <v>580</v>
      </c>
      <c r="V25" s="106" t="s">
        <v>562</v>
      </c>
    </row>
    <row r="26" spans="2:22">
      <c r="B26" s="1"/>
      <c r="C26" s="106" t="s">
        <v>422</v>
      </c>
      <c r="D26" s="1" t="s">
        <v>621</v>
      </c>
      <c r="E26" s="92">
        <v>1</v>
      </c>
      <c r="F26" s="92" t="s">
        <v>512</v>
      </c>
      <c r="G26" s="1" t="s">
        <v>534</v>
      </c>
      <c r="H26" s="9">
        <v>22</v>
      </c>
      <c r="I26" s="108">
        <v>1</v>
      </c>
      <c r="J26" s="109">
        <f t="shared" si="3"/>
        <v>44</v>
      </c>
      <c r="K26" s="92">
        <v>2</v>
      </c>
      <c r="L26" s="86">
        <f>VLOOKUP(T26,様式第10号事業費及び積算根拠資料!$B:$O,7,FALSE)</f>
        <v>0</v>
      </c>
      <c r="M26" s="86">
        <f>VLOOKUP(T26,様式第10号事業費及び積算根拠資料!$B:$O,8,FALSE)</f>
        <v>0</v>
      </c>
      <c r="N26" s="86">
        <f>VLOOKUP(T26,様式第10号事業費及び積算根拠資料!$B:$O,9,FALSE)</f>
        <v>0</v>
      </c>
      <c r="O26" s="121">
        <f>VLOOKUP(T26,様式第10号事業費及び積算根拠資料!$B:$O,10,FALSE)</f>
        <v>0</v>
      </c>
      <c r="P26" s="3">
        <f t="shared" si="7"/>
        <v>197.99999999999997</v>
      </c>
      <c r="Q26" s="3">
        <f t="shared" si="8"/>
        <v>0</v>
      </c>
      <c r="R26" s="3">
        <f t="shared" si="9"/>
        <v>197.99999999999997</v>
      </c>
      <c r="S26" s="134"/>
      <c r="T26" s="108">
        <v>65</v>
      </c>
      <c r="U26" s="106" t="s">
        <v>630</v>
      </c>
      <c r="V26" s="106" t="s">
        <v>562</v>
      </c>
    </row>
    <row r="27" spans="2:22">
      <c r="B27" s="96"/>
      <c r="C27" s="107"/>
      <c r="D27" s="2"/>
      <c r="E27" s="4"/>
      <c r="F27" s="4"/>
      <c r="G27" s="2"/>
      <c r="H27" s="144"/>
      <c r="I27" s="114"/>
      <c r="J27" s="115"/>
      <c r="K27" s="4"/>
      <c r="L27" s="80"/>
      <c r="M27" s="80"/>
      <c r="N27" s="80"/>
      <c r="O27" s="80"/>
      <c r="P27" s="80"/>
      <c r="Q27" s="80"/>
      <c r="R27" s="131"/>
      <c r="S27" s="80"/>
      <c r="T27" s="108"/>
      <c r="U27" s="106"/>
      <c r="V27" s="106"/>
    </row>
    <row r="28" spans="2:22">
      <c r="B28" s="96" t="s">
        <v>143</v>
      </c>
      <c r="C28" s="107"/>
      <c r="D28" s="2"/>
      <c r="E28" s="4"/>
      <c r="F28" s="4"/>
      <c r="G28" s="2"/>
      <c r="H28" s="145"/>
      <c r="I28" s="110"/>
      <c r="J28" s="116"/>
      <c r="K28" s="4"/>
      <c r="L28" s="82"/>
      <c r="M28" s="82"/>
      <c r="N28" s="82"/>
      <c r="O28" s="82"/>
      <c r="P28" s="82"/>
      <c r="Q28" s="82"/>
      <c r="R28" s="132"/>
      <c r="S28" s="82"/>
      <c r="T28" s="108"/>
      <c r="U28" s="106"/>
      <c r="V28" s="106"/>
    </row>
    <row r="29" spans="2:22">
      <c r="B29" s="1" t="s">
        <v>425</v>
      </c>
      <c r="C29" s="106" t="s">
        <v>426</v>
      </c>
      <c r="D29" s="1" t="s">
        <v>511</v>
      </c>
      <c r="E29" s="92">
        <v>2</v>
      </c>
      <c r="F29" s="92" t="s">
        <v>515</v>
      </c>
      <c r="G29" s="1" t="s">
        <v>545</v>
      </c>
      <c r="H29" s="9">
        <v>71</v>
      </c>
      <c r="I29" s="108">
        <v>1</v>
      </c>
      <c r="J29" s="140">
        <f t="shared" ref="J29:J60" si="10">K29*H29*I29</f>
        <v>142</v>
      </c>
      <c r="K29" s="92">
        <v>2</v>
      </c>
      <c r="L29" s="86">
        <f>VLOOKUP(T29,様式第10号事業費及び積算根拠資料!$B:$O,7,FALSE)</f>
        <v>0</v>
      </c>
      <c r="M29" s="86">
        <f>VLOOKUP(T29,様式第10号事業費及び積算根拠資料!$B:$O,8,FALSE)</f>
        <v>0</v>
      </c>
      <c r="N29" s="86">
        <f>VLOOKUP(T29,様式第10号事業費及び積算根拠資料!$B:$O,9,FALSE)</f>
        <v>0</v>
      </c>
      <c r="O29" s="121">
        <f>VLOOKUP(T29,様式第10号事業費及び積算根拠資料!$B:$O,10,FALSE)</f>
        <v>0</v>
      </c>
      <c r="P29" s="3">
        <f>H29/1000*I29*K29*200*$R$1</f>
        <v>639</v>
      </c>
      <c r="Q29" s="3">
        <f>O29/1000*I29*K29*200*$R$1</f>
        <v>0</v>
      </c>
      <c r="R29" s="3">
        <f>P29-Q29</f>
        <v>639</v>
      </c>
      <c r="S29" s="134"/>
      <c r="T29" s="108">
        <v>8</v>
      </c>
      <c r="U29" s="106" t="s">
        <v>576</v>
      </c>
      <c r="V29" s="106" t="s">
        <v>564</v>
      </c>
    </row>
    <row r="30" spans="2:22">
      <c r="B30" s="1" t="s">
        <v>427</v>
      </c>
      <c r="C30" s="106" t="s">
        <v>428</v>
      </c>
      <c r="D30" s="1" t="s">
        <v>523</v>
      </c>
      <c r="E30" s="92">
        <v>1</v>
      </c>
      <c r="F30" s="92" t="s">
        <v>512</v>
      </c>
      <c r="G30" s="1"/>
      <c r="H30" s="9">
        <v>20</v>
      </c>
      <c r="I30" s="108">
        <v>1</v>
      </c>
      <c r="J30" s="140">
        <f t="shared" si="10"/>
        <v>20</v>
      </c>
      <c r="K30" s="92">
        <v>1</v>
      </c>
      <c r="L30" s="86">
        <f>VLOOKUP(T30,様式第10号事業費及び積算根拠資料!$B:$O,7,FALSE)</f>
        <v>0</v>
      </c>
      <c r="M30" s="86">
        <f>VLOOKUP(T30,様式第10号事業費及び積算根拠資料!$B:$O,8,FALSE)</f>
        <v>0</v>
      </c>
      <c r="N30" s="86">
        <f>VLOOKUP(T30,様式第10号事業費及び積算根拠資料!$B:$O,9,FALSE)</f>
        <v>0</v>
      </c>
      <c r="O30" s="121">
        <f>VLOOKUP(T30,様式第10号事業費及び積算根拠資料!$B:$O,10,FALSE)</f>
        <v>0</v>
      </c>
      <c r="P30" s="3">
        <f t="shared" ref="P30:P44" si="11">H30/1000*I30*K30*200*$R$1</f>
        <v>90</v>
      </c>
      <c r="Q30" s="3">
        <f t="shared" ref="Q30:Q44" si="12">O30/1000*I30*K30*200*$R$1</f>
        <v>0</v>
      </c>
      <c r="R30" s="3">
        <f t="shared" ref="R30:R44" si="13">P30-Q30</f>
        <v>90</v>
      </c>
      <c r="S30" s="134"/>
      <c r="T30" s="108">
        <v>9</v>
      </c>
      <c r="U30" s="106" t="s">
        <v>570</v>
      </c>
      <c r="V30" s="106" t="s">
        <v>564</v>
      </c>
    </row>
    <row r="31" spans="2:22">
      <c r="B31" s="1" t="s">
        <v>144</v>
      </c>
      <c r="C31" s="106" t="s">
        <v>429</v>
      </c>
      <c r="D31" s="1" t="s">
        <v>514</v>
      </c>
      <c r="E31" s="92">
        <v>3</v>
      </c>
      <c r="F31" s="92" t="s">
        <v>515</v>
      </c>
      <c r="G31" s="1" t="s">
        <v>622</v>
      </c>
      <c r="H31" s="9">
        <v>105</v>
      </c>
      <c r="I31" s="108">
        <v>4</v>
      </c>
      <c r="J31" s="140">
        <f t="shared" si="10"/>
        <v>5040</v>
      </c>
      <c r="K31" s="92">
        <v>12</v>
      </c>
      <c r="L31" s="86">
        <f>VLOOKUP(T31,様式第10号事業費及び積算根拠資料!$B:$O,7,FALSE)</f>
        <v>0</v>
      </c>
      <c r="M31" s="86">
        <f>VLOOKUP(T31,様式第10号事業費及び積算根拠資料!$B:$O,8,FALSE)</f>
        <v>0</v>
      </c>
      <c r="N31" s="86">
        <f>VLOOKUP(T31,様式第10号事業費及び積算根拠資料!$B:$O,9,FALSE)</f>
        <v>0</v>
      </c>
      <c r="O31" s="121">
        <f>VLOOKUP(T31,様式第10号事業費及び積算根拠資料!$B:$O,10,FALSE)</f>
        <v>0</v>
      </c>
      <c r="P31" s="3">
        <f t="shared" si="11"/>
        <v>22680</v>
      </c>
      <c r="Q31" s="3">
        <f t="shared" si="12"/>
        <v>0</v>
      </c>
      <c r="R31" s="3">
        <f t="shared" si="13"/>
        <v>22680</v>
      </c>
      <c r="S31" s="134"/>
      <c r="T31" s="108">
        <v>38</v>
      </c>
      <c r="U31" s="106" t="s">
        <v>631</v>
      </c>
      <c r="V31" s="106" t="s">
        <v>564</v>
      </c>
    </row>
    <row r="32" spans="2:22">
      <c r="B32" s="1" t="s">
        <v>165</v>
      </c>
      <c r="C32" s="106" t="s">
        <v>430</v>
      </c>
      <c r="D32" s="1" t="s">
        <v>623</v>
      </c>
      <c r="E32" s="92">
        <v>1</v>
      </c>
      <c r="F32" s="92" t="s">
        <v>515</v>
      </c>
      <c r="G32" s="1" t="s">
        <v>624</v>
      </c>
      <c r="H32" s="9">
        <v>65</v>
      </c>
      <c r="I32" s="108">
        <v>15</v>
      </c>
      <c r="J32" s="140">
        <f t="shared" si="10"/>
        <v>31200</v>
      </c>
      <c r="K32" s="92">
        <v>32</v>
      </c>
      <c r="L32" s="86">
        <f>VLOOKUP(T32,様式第10号事業費及び積算根拠資料!$B:$O,7,FALSE)</f>
        <v>0</v>
      </c>
      <c r="M32" s="86">
        <f>VLOOKUP(T32,様式第10号事業費及び積算根拠資料!$B:$O,8,FALSE)</f>
        <v>0</v>
      </c>
      <c r="N32" s="86">
        <f>VLOOKUP(T32,様式第10号事業費及び積算根拠資料!$B:$O,9,FALSE)</f>
        <v>0</v>
      </c>
      <c r="O32" s="121">
        <f>VLOOKUP(T32,様式第10号事業費及び積算根拠資料!$B:$O,10,FALSE)</f>
        <v>0</v>
      </c>
      <c r="P32" s="3">
        <f t="shared" si="11"/>
        <v>140400.00000000003</v>
      </c>
      <c r="Q32" s="3">
        <f t="shared" si="12"/>
        <v>0</v>
      </c>
      <c r="R32" s="3">
        <f t="shared" si="13"/>
        <v>140400.00000000003</v>
      </c>
      <c r="S32" s="134"/>
      <c r="T32" s="108">
        <v>10</v>
      </c>
      <c r="U32" s="106" t="s">
        <v>566</v>
      </c>
      <c r="V32" s="106" t="s">
        <v>564</v>
      </c>
    </row>
    <row r="33" spans="2:22">
      <c r="B33" s="1"/>
      <c r="C33" s="106" t="s">
        <v>261</v>
      </c>
      <c r="D33" s="1" t="s">
        <v>524</v>
      </c>
      <c r="E33" s="92">
        <v>1</v>
      </c>
      <c r="F33" s="92" t="s">
        <v>512</v>
      </c>
      <c r="G33" s="1" t="s">
        <v>525</v>
      </c>
      <c r="H33" s="9">
        <v>22</v>
      </c>
      <c r="I33" s="108">
        <v>15</v>
      </c>
      <c r="J33" s="140">
        <f t="shared" si="10"/>
        <v>330</v>
      </c>
      <c r="K33" s="92">
        <v>1</v>
      </c>
      <c r="L33" s="86">
        <f>VLOOKUP(T33,様式第10号事業費及び積算根拠資料!$B:$O,7,FALSE)</f>
        <v>0</v>
      </c>
      <c r="M33" s="86">
        <f>VLOOKUP(T33,様式第10号事業費及び積算根拠資料!$B:$O,8,FALSE)</f>
        <v>0</v>
      </c>
      <c r="N33" s="86">
        <f>VLOOKUP(T33,様式第10号事業費及び積算根拠資料!$B:$O,9,FALSE)</f>
        <v>0</v>
      </c>
      <c r="O33" s="121">
        <f>VLOOKUP(T33,様式第10号事業費及び積算根拠資料!$B:$O,10,FALSE)</f>
        <v>0</v>
      </c>
      <c r="P33" s="3">
        <f t="shared" si="11"/>
        <v>1484.9999999999998</v>
      </c>
      <c r="Q33" s="3">
        <f t="shared" si="12"/>
        <v>0</v>
      </c>
      <c r="R33" s="3">
        <f t="shared" si="13"/>
        <v>1484.9999999999998</v>
      </c>
      <c r="S33" s="134"/>
      <c r="T33" s="108">
        <v>64</v>
      </c>
      <c r="U33" s="106" t="s">
        <v>611</v>
      </c>
      <c r="V33" s="106" t="s">
        <v>562</v>
      </c>
    </row>
    <row r="34" spans="2:22">
      <c r="B34" s="1"/>
      <c r="C34" s="106" t="s">
        <v>422</v>
      </c>
      <c r="D34" s="1" t="s">
        <v>621</v>
      </c>
      <c r="E34" s="92">
        <v>1</v>
      </c>
      <c r="F34" s="92" t="s">
        <v>512</v>
      </c>
      <c r="G34" s="1" t="s">
        <v>534</v>
      </c>
      <c r="H34" s="9">
        <v>22</v>
      </c>
      <c r="I34" s="108">
        <v>15</v>
      </c>
      <c r="J34" s="140">
        <f t="shared" si="10"/>
        <v>330</v>
      </c>
      <c r="K34" s="92">
        <v>1</v>
      </c>
      <c r="L34" s="86">
        <f>VLOOKUP(T34,様式第10号事業費及び積算根拠資料!$B:$O,7,FALSE)</f>
        <v>0</v>
      </c>
      <c r="M34" s="86">
        <f>VLOOKUP(T34,様式第10号事業費及び積算根拠資料!$B:$O,8,FALSE)</f>
        <v>0</v>
      </c>
      <c r="N34" s="86">
        <f>VLOOKUP(T34,様式第10号事業費及び積算根拠資料!$B:$O,9,FALSE)</f>
        <v>0</v>
      </c>
      <c r="O34" s="121">
        <f>VLOOKUP(T34,様式第10号事業費及び積算根拠資料!$B:$O,10,FALSE)</f>
        <v>0</v>
      </c>
      <c r="P34" s="3">
        <f t="shared" si="11"/>
        <v>1484.9999999999998</v>
      </c>
      <c r="Q34" s="3">
        <f t="shared" si="12"/>
        <v>0</v>
      </c>
      <c r="R34" s="3">
        <f t="shared" si="13"/>
        <v>1484.9999999999998</v>
      </c>
      <c r="S34" s="134"/>
      <c r="T34" s="108">
        <v>65</v>
      </c>
      <c r="U34" s="106" t="s">
        <v>630</v>
      </c>
      <c r="V34" s="106" t="s">
        <v>562</v>
      </c>
    </row>
    <row r="35" spans="2:22">
      <c r="B35" s="1" t="s">
        <v>145</v>
      </c>
      <c r="C35" s="106" t="s">
        <v>430</v>
      </c>
      <c r="D35" s="1" t="s">
        <v>623</v>
      </c>
      <c r="E35" s="92">
        <v>1</v>
      </c>
      <c r="F35" s="92" t="s">
        <v>515</v>
      </c>
      <c r="G35" s="1" t="s">
        <v>624</v>
      </c>
      <c r="H35" s="9">
        <v>65</v>
      </c>
      <c r="I35" s="108">
        <v>10</v>
      </c>
      <c r="J35" s="140">
        <f t="shared" si="10"/>
        <v>6500</v>
      </c>
      <c r="K35" s="92">
        <v>10</v>
      </c>
      <c r="L35" s="86">
        <f>VLOOKUP(T35,様式第10号事業費及び積算根拠資料!$B:$O,7,FALSE)</f>
        <v>0</v>
      </c>
      <c r="M35" s="86">
        <f>VLOOKUP(T35,様式第10号事業費及び積算根拠資料!$B:$O,8,FALSE)</f>
        <v>0</v>
      </c>
      <c r="N35" s="86">
        <f>VLOOKUP(T35,様式第10号事業費及び積算根拠資料!$B:$O,9,FALSE)</f>
        <v>0</v>
      </c>
      <c r="O35" s="121">
        <f>VLOOKUP(T35,様式第10号事業費及び積算根拠資料!$B:$O,10,FALSE)</f>
        <v>0</v>
      </c>
      <c r="P35" s="3">
        <f t="shared" si="11"/>
        <v>29250</v>
      </c>
      <c r="Q35" s="3">
        <f t="shared" si="12"/>
        <v>0</v>
      </c>
      <c r="R35" s="3">
        <f t="shared" si="13"/>
        <v>29250</v>
      </c>
      <c r="S35" s="134"/>
      <c r="T35" s="108">
        <v>10</v>
      </c>
      <c r="U35" s="106" t="s">
        <v>566</v>
      </c>
      <c r="V35" s="106" t="s">
        <v>564</v>
      </c>
    </row>
    <row r="36" spans="2:22">
      <c r="B36" s="1"/>
      <c r="C36" s="106" t="s">
        <v>422</v>
      </c>
      <c r="D36" s="1" t="s">
        <v>621</v>
      </c>
      <c r="E36" s="92">
        <v>1</v>
      </c>
      <c r="F36" s="92" t="s">
        <v>512</v>
      </c>
      <c r="G36" s="1" t="s">
        <v>534</v>
      </c>
      <c r="H36" s="9">
        <v>22</v>
      </c>
      <c r="I36" s="108">
        <v>10</v>
      </c>
      <c r="J36" s="140">
        <f t="shared" si="10"/>
        <v>220</v>
      </c>
      <c r="K36" s="92">
        <v>1</v>
      </c>
      <c r="L36" s="86">
        <f>VLOOKUP(T36,様式第10号事業費及び積算根拠資料!$B:$O,7,FALSE)</f>
        <v>0</v>
      </c>
      <c r="M36" s="86">
        <f>VLOOKUP(T36,様式第10号事業費及び積算根拠資料!$B:$O,8,FALSE)</f>
        <v>0</v>
      </c>
      <c r="N36" s="86">
        <f>VLOOKUP(T36,様式第10号事業費及び積算根拠資料!$B:$O,9,FALSE)</f>
        <v>0</v>
      </c>
      <c r="O36" s="121">
        <f>VLOOKUP(T36,様式第10号事業費及び積算根拠資料!$B:$O,10,FALSE)</f>
        <v>0</v>
      </c>
      <c r="P36" s="3">
        <f t="shared" si="11"/>
        <v>989.99999999999989</v>
      </c>
      <c r="Q36" s="3">
        <f t="shared" si="12"/>
        <v>0</v>
      </c>
      <c r="R36" s="3">
        <f t="shared" si="13"/>
        <v>989.99999999999989</v>
      </c>
      <c r="S36" s="134"/>
      <c r="T36" s="108">
        <v>65</v>
      </c>
      <c r="U36" s="106" t="s">
        <v>630</v>
      </c>
      <c r="V36" s="106" t="s">
        <v>562</v>
      </c>
    </row>
    <row r="37" spans="2:22">
      <c r="B37" s="1" t="s">
        <v>253</v>
      </c>
      <c r="C37" s="106" t="s">
        <v>431</v>
      </c>
      <c r="D37" s="1" t="s">
        <v>511</v>
      </c>
      <c r="E37" s="92">
        <v>2</v>
      </c>
      <c r="F37" s="92" t="s">
        <v>515</v>
      </c>
      <c r="G37" s="1" t="s">
        <v>535</v>
      </c>
      <c r="H37" s="9">
        <v>71</v>
      </c>
      <c r="I37" s="108">
        <v>4</v>
      </c>
      <c r="J37" s="140">
        <f t="shared" si="10"/>
        <v>568</v>
      </c>
      <c r="K37" s="92">
        <v>2</v>
      </c>
      <c r="L37" s="86">
        <f>VLOOKUP(T37,様式第10号事業費及び積算根拠資料!$B:$O,7,FALSE)</f>
        <v>0</v>
      </c>
      <c r="M37" s="86">
        <f>VLOOKUP(T37,様式第10号事業費及び積算根拠資料!$B:$O,8,FALSE)</f>
        <v>0</v>
      </c>
      <c r="N37" s="86">
        <f>VLOOKUP(T37,様式第10号事業費及び積算根拠資料!$B:$O,9,FALSE)</f>
        <v>0</v>
      </c>
      <c r="O37" s="121">
        <f>VLOOKUP(T37,様式第10号事業費及び積算根拠資料!$B:$O,10,FALSE)</f>
        <v>0</v>
      </c>
      <c r="P37" s="3">
        <f t="shared" si="11"/>
        <v>2556</v>
      </c>
      <c r="Q37" s="3">
        <f t="shared" si="12"/>
        <v>0</v>
      </c>
      <c r="R37" s="3">
        <f t="shared" si="13"/>
        <v>2556</v>
      </c>
      <c r="S37" s="134"/>
      <c r="T37" s="108">
        <v>8</v>
      </c>
      <c r="U37" s="106" t="s">
        <v>576</v>
      </c>
      <c r="V37" s="106" t="s">
        <v>564</v>
      </c>
    </row>
    <row r="38" spans="2:22">
      <c r="B38" s="1"/>
      <c r="C38" s="106" t="s">
        <v>261</v>
      </c>
      <c r="D38" s="1" t="s">
        <v>524</v>
      </c>
      <c r="E38" s="92">
        <v>1</v>
      </c>
      <c r="F38" s="92" t="s">
        <v>512</v>
      </c>
      <c r="G38" s="1" t="s">
        <v>525</v>
      </c>
      <c r="H38" s="9">
        <v>22</v>
      </c>
      <c r="I38" s="108">
        <v>4</v>
      </c>
      <c r="J38" s="140">
        <f t="shared" si="10"/>
        <v>88</v>
      </c>
      <c r="K38" s="92">
        <v>1</v>
      </c>
      <c r="L38" s="86">
        <f>VLOOKUP(T38,様式第10号事業費及び積算根拠資料!$B:$O,7,FALSE)</f>
        <v>0</v>
      </c>
      <c r="M38" s="86">
        <f>VLOOKUP(T38,様式第10号事業費及び積算根拠資料!$B:$O,8,FALSE)</f>
        <v>0</v>
      </c>
      <c r="N38" s="86">
        <f>VLOOKUP(T38,様式第10号事業費及び積算根拠資料!$B:$O,9,FALSE)</f>
        <v>0</v>
      </c>
      <c r="O38" s="121">
        <f>VLOOKUP(T38,様式第10号事業費及び積算根拠資料!$B:$O,10,FALSE)</f>
        <v>0</v>
      </c>
      <c r="P38" s="3">
        <f t="shared" si="11"/>
        <v>395.99999999999994</v>
      </c>
      <c r="Q38" s="3">
        <f t="shared" si="12"/>
        <v>0</v>
      </c>
      <c r="R38" s="3">
        <f t="shared" si="13"/>
        <v>395.99999999999994</v>
      </c>
      <c r="S38" s="134"/>
      <c r="T38" s="108">
        <v>64</v>
      </c>
      <c r="U38" s="106" t="s">
        <v>611</v>
      </c>
      <c r="V38" s="106" t="s">
        <v>562</v>
      </c>
    </row>
    <row r="39" spans="2:22">
      <c r="B39" s="1"/>
      <c r="C39" s="106" t="s">
        <v>428</v>
      </c>
      <c r="D39" s="1" t="s">
        <v>523</v>
      </c>
      <c r="E39" s="92">
        <v>1</v>
      </c>
      <c r="F39" s="92" t="s">
        <v>512</v>
      </c>
      <c r="G39" s="1"/>
      <c r="H39" s="9">
        <v>20</v>
      </c>
      <c r="I39" s="108">
        <v>4</v>
      </c>
      <c r="J39" s="140">
        <f t="shared" si="10"/>
        <v>80</v>
      </c>
      <c r="K39" s="92">
        <v>1</v>
      </c>
      <c r="L39" s="86">
        <f>VLOOKUP(T39,様式第10号事業費及び積算根拠資料!$B:$O,7,FALSE)</f>
        <v>0</v>
      </c>
      <c r="M39" s="86">
        <f>VLOOKUP(T39,様式第10号事業費及び積算根拠資料!$B:$O,8,FALSE)</f>
        <v>0</v>
      </c>
      <c r="N39" s="86">
        <f>VLOOKUP(T39,様式第10号事業費及び積算根拠資料!$B:$O,9,FALSE)</f>
        <v>0</v>
      </c>
      <c r="O39" s="121">
        <f>VLOOKUP(T39,様式第10号事業費及び積算根拠資料!$B:$O,10,FALSE)</f>
        <v>0</v>
      </c>
      <c r="P39" s="3">
        <f t="shared" si="11"/>
        <v>360</v>
      </c>
      <c r="Q39" s="3">
        <f t="shared" si="12"/>
        <v>0</v>
      </c>
      <c r="R39" s="3">
        <f t="shared" si="13"/>
        <v>360</v>
      </c>
      <c r="S39" s="134"/>
      <c r="T39" s="108">
        <v>2</v>
      </c>
      <c r="U39" s="106" t="s">
        <v>576</v>
      </c>
      <c r="V39" s="106" t="s">
        <v>562</v>
      </c>
    </row>
    <row r="40" spans="2:22">
      <c r="B40" s="1" t="s">
        <v>432</v>
      </c>
      <c r="C40" s="106" t="s">
        <v>433</v>
      </c>
      <c r="D40" s="1" t="s">
        <v>514</v>
      </c>
      <c r="E40" s="92">
        <v>3</v>
      </c>
      <c r="F40" s="92" t="s">
        <v>515</v>
      </c>
      <c r="G40" s="1" t="s">
        <v>622</v>
      </c>
      <c r="H40" s="9">
        <v>105</v>
      </c>
      <c r="I40" s="108">
        <v>1</v>
      </c>
      <c r="J40" s="140">
        <f t="shared" si="10"/>
        <v>105</v>
      </c>
      <c r="K40" s="92">
        <v>1</v>
      </c>
      <c r="L40" s="86">
        <f>VLOOKUP(T40,様式第10号事業費及び積算根拠資料!$B:$O,7,FALSE)</f>
        <v>0</v>
      </c>
      <c r="M40" s="86">
        <f>VLOOKUP(T40,様式第10号事業費及び積算根拠資料!$B:$O,8,FALSE)</f>
        <v>0</v>
      </c>
      <c r="N40" s="86">
        <f>VLOOKUP(T40,様式第10号事業費及び積算根拠資料!$B:$O,9,FALSE)</f>
        <v>0</v>
      </c>
      <c r="O40" s="121">
        <f>VLOOKUP(T40,様式第10号事業費及び積算根拠資料!$B:$O,10,FALSE)</f>
        <v>0</v>
      </c>
      <c r="P40" s="3">
        <f t="shared" si="11"/>
        <v>472.5</v>
      </c>
      <c r="Q40" s="3">
        <f t="shared" si="12"/>
        <v>0</v>
      </c>
      <c r="R40" s="3">
        <f t="shared" si="13"/>
        <v>472.5</v>
      </c>
      <c r="S40" s="134"/>
      <c r="T40" s="108">
        <v>38</v>
      </c>
      <c r="U40" s="106" t="s">
        <v>631</v>
      </c>
      <c r="V40" s="106" t="s">
        <v>564</v>
      </c>
    </row>
    <row r="41" spans="2:22">
      <c r="B41" s="1" t="s">
        <v>146</v>
      </c>
      <c r="C41" s="106" t="s">
        <v>434</v>
      </c>
      <c r="D41" s="1" t="s">
        <v>511</v>
      </c>
      <c r="E41" s="92">
        <v>3</v>
      </c>
      <c r="F41" s="92" t="s">
        <v>515</v>
      </c>
      <c r="G41" s="1" t="s">
        <v>625</v>
      </c>
      <c r="H41" s="9">
        <v>107</v>
      </c>
      <c r="I41" s="108">
        <v>8</v>
      </c>
      <c r="J41" s="140">
        <f t="shared" si="10"/>
        <v>8560</v>
      </c>
      <c r="K41" s="92">
        <v>10</v>
      </c>
      <c r="L41" s="86">
        <f>VLOOKUP(T41,様式第10号事業費及び積算根拠資料!$B:$O,7,FALSE)</f>
        <v>0</v>
      </c>
      <c r="M41" s="86">
        <f>VLOOKUP(T41,様式第10号事業費及び積算根拠資料!$B:$O,8,FALSE)</f>
        <v>0</v>
      </c>
      <c r="N41" s="86">
        <f>VLOOKUP(T41,様式第10号事業費及び積算根拠資料!$B:$O,9,FALSE)</f>
        <v>0</v>
      </c>
      <c r="O41" s="121">
        <f>VLOOKUP(T41,様式第10号事業費及び積算根拠資料!$B:$O,10,FALSE)</f>
        <v>0</v>
      </c>
      <c r="P41" s="3">
        <f t="shared" si="11"/>
        <v>38520</v>
      </c>
      <c r="Q41" s="3">
        <f t="shared" si="12"/>
        <v>0</v>
      </c>
      <c r="R41" s="3">
        <f t="shared" si="13"/>
        <v>38520</v>
      </c>
      <c r="S41" s="134"/>
      <c r="T41" s="108">
        <v>12</v>
      </c>
      <c r="U41" s="106" t="s">
        <v>610</v>
      </c>
      <c r="V41" s="106" t="s">
        <v>564</v>
      </c>
    </row>
    <row r="42" spans="2:22">
      <c r="B42" s="1"/>
      <c r="C42" s="106" t="s">
        <v>422</v>
      </c>
      <c r="D42" s="1" t="s">
        <v>621</v>
      </c>
      <c r="E42" s="92">
        <v>1</v>
      </c>
      <c r="F42" s="92" t="s">
        <v>512</v>
      </c>
      <c r="G42" s="1" t="s">
        <v>534</v>
      </c>
      <c r="H42" s="9">
        <v>22</v>
      </c>
      <c r="I42" s="108">
        <v>8</v>
      </c>
      <c r="J42" s="140">
        <f t="shared" si="10"/>
        <v>176</v>
      </c>
      <c r="K42" s="92">
        <v>1</v>
      </c>
      <c r="L42" s="86">
        <f>VLOOKUP(T42,様式第10号事業費及び積算根拠資料!$B:$O,7,FALSE)</f>
        <v>0</v>
      </c>
      <c r="M42" s="86">
        <f>VLOOKUP(T42,様式第10号事業費及び積算根拠資料!$B:$O,8,FALSE)</f>
        <v>0</v>
      </c>
      <c r="N42" s="86">
        <f>VLOOKUP(T42,様式第10号事業費及び積算根拠資料!$B:$O,9,FALSE)</f>
        <v>0</v>
      </c>
      <c r="O42" s="121">
        <f>VLOOKUP(T42,様式第10号事業費及び積算根拠資料!$B:$O,10,FALSE)</f>
        <v>0</v>
      </c>
      <c r="P42" s="3">
        <f t="shared" si="11"/>
        <v>791.99999999999989</v>
      </c>
      <c r="Q42" s="3">
        <f t="shared" si="12"/>
        <v>0</v>
      </c>
      <c r="R42" s="3">
        <f t="shared" si="13"/>
        <v>791.99999999999989</v>
      </c>
      <c r="S42" s="134"/>
      <c r="T42" s="108">
        <v>65</v>
      </c>
      <c r="U42" s="106" t="s">
        <v>630</v>
      </c>
      <c r="V42" s="106" t="s">
        <v>562</v>
      </c>
    </row>
    <row r="43" spans="2:22">
      <c r="B43" s="1" t="s">
        <v>435</v>
      </c>
      <c r="C43" s="106" t="s">
        <v>436</v>
      </c>
      <c r="D43" s="1" t="s">
        <v>511</v>
      </c>
      <c r="E43" s="92">
        <v>2</v>
      </c>
      <c r="F43" s="92" t="s">
        <v>512</v>
      </c>
      <c r="G43" s="1" t="s">
        <v>626</v>
      </c>
      <c r="H43" s="9">
        <v>71</v>
      </c>
      <c r="I43" s="108">
        <v>5</v>
      </c>
      <c r="J43" s="140">
        <f t="shared" si="10"/>
        <v>710</v>
      </c>
      <c r="K43" s="92">
        <v>2</v>
      </c>
      <c r="L43" s="86">
        <f>VLOOKUP(T43,様式第10号事業費及び積算根拠資料!$B:$O,7,FALSE)</f>
        <v>0</v>
      </c>
      <c r="M43" s="86">
        <f>VLOOKUP(T43,様式第10号事業費及び積算根拠資料!$B:$O,8,FALSE)</f>
        <v>0</v>
      </c>
      <c r="N43" s="86">
        <f>VLOOKUP(T43,様式第10号事業費及び積算根拠資料!$B:$O,9,FALSE)</f>
        <v>0</v>
      </c>
      <c r="O43" s="121">
        <f>VLOOKUP(T43,様式第10号事業費及び積算根拠資料!$B:$O,10,FALSE)</f>
        <v>0</v>
      </c>
      <c r="P43" s="3">
        <f t="shared" si="11"/>
        <v>3195</v>
      </c>
      <c r="Q43" s="3">
        <f t="shared" si="12"/>
        <v>0</v>
      </c>
      <c r="R43" s="3">
        <f t="shared" si="13"/>
        <v>3195</v>
      </c>
      <c r="S43" s="134"/>
      <c r="T43" s="108">
        <v>4</v>
      </c>
      <c r="U43" s="106" t="s">
        <v>561</v>
      </c>
      <c r="V43" s="106" t="s">
        <v>562</v>
      </c>
    </row>
    <row r="44" spans="2:22">
      <c r="B44" s="1" t="s">
        <v>437</v>
      </c>
      <c r="C44" s="106" t="s">
        <v>428</v>
      </c>
      <c r="D44" s="1" t="s">
        <v>523</v>
      </c>
      <c r="E44" s="92">
        <v>1</v>
      </c>
      <c r="F44" s="92" t="s">
        <v>512</v>
      </c>
      <c r="G44" s="1"/>
      <c r="H44" s="9">
        <v>20</v>
      </c>
      <c r="I44" s="108">
        <v>1</v>
      </c>
      <c r="J44" s="140">
        <f t="shared" si="10"/>
        <v>20</v>
      </c>
      <c r="K44" s="92">
        <v>1</v>
      </c>
      <c r="L44" s="86">
        <f>VLOOKUP(T44,様式第10号事業費及び積算根拠資料!$B:$O,7,FALSE)</f>
        <v>0</v>
      </c>
      <c r="M44" s="86">
        <f>VLOOKUP(T44,様式第10号事業費及び積算根拠資料!$B:$O,8,FALSE)</f>
        <v>0</v>
      </c>
      <c r="N44" s="86">
        <f>VLOOKUP(T44,様式第10号事業費及び積算根拠資料!$B:$O,9,FALSE)</f>
        <v>0</v>
      </c>
      <c r="O44" s="121">
        <f>VLOOKUP(T44,様式第10号事業費及び積算根拠資料!$B:$O,10,FALSE)</f>
        <v>0</v>
      </c>
      <c r="P44" s="3">
        <f t="shared" si="11"/>
        <v>90</v>
      </c>
      <c r="Q44" s="3">
        <f t="shared" si="12"/>
        <v>0</v>
      </c>
      <c r="R44" s="3">
        <f t="shared" si="13"/>
        <v>90</v>
      </c>
      <c r="S44" s="134"/>
      <c r="T44" s="108">
        <v>2</v>
      </c>
      <c r="U44" s="106" t="s">
        <v>576</v>
      </c>
      <c r="V44" s="106" t="s">
        <v>562</v>
      </c>
    </row>
    <row r="45" spans="2:22">
      <c r="B45" s="1" t="s">
        <v>147</v>
      </c>
      <c r="C45" s="106" t="s">
        <v>438</v>
      </c>
      <c r="D45" s="1" t="s">
        <v>511</v>
      </c>
      <c r="E45" s="92">
        <v>2</v>
      </c>
      <c r="F45" s="92" t="s">
        <v>515</v>
      </c>
      <c r="G45" s="1" t="s">
        <v>627</v>
      </c>
      <c r="H45" s="9">
        <v>71</v>
      </c>
      <c r="I45" s="108">
        <v>1</v>
      </c>
      <c r="J45" s="140">
        <f t="shared" si="10"/>
        <v>142</v>
      </c>
      <c r="K45" s="92">
        <v>2</v>
      </c>
      <c r="L45" s="86">
        <f>VLOOKUP(T45,様式第10号事業費及び積算根拠資料!$B:$O,7,FALSE)</f>
        <v>0</v>
      </c>
      <c r="M45" s="86">
        <f>VLOOKUP(T45,様式第10号事業費及び積算根拠資料!$B:$O,8,FALSE)</f>
        <v>0</v>
      </c>
      <c r="N45" s="86">
        <f>VLOOKUP(T45,様式第10号事業費及び積算根拠資料!$B:$O,9,FALSE)</f>
        <v>0</v>
      </c>
      <c r="O45" s="121">
        <f>VLOOKUP(T45,様式第10号事業費及び積算根拠資料!$B:$O,10,FALSE)</f>
        <v>0</v>
      </c>
      <c r="P45" s="3">
        <f t="shared" ref="P45:P89" si="14">H45/1000*I45*K45*200*$R$1</f>
        <v>639</v>
      </c>
      <c r="Q45" s="3">
        <f t="shared" ref="Q45:Q89" si="15">O45/1000*I45*K45*200*$R$1</f>
        <v>0</v>
      </c>
      <c r="R45" s="3">
        <f t="shared" ref="R45:R89" si="16">P45-Q45</f>
        <v>639</v>
      </c>
      <c r="S45" s="134"/>
      <c r="T45" s="108">
        <v>11</v>
      </c>
      <c r="U45" s="106" t="s">
        <v>571</v>
      </c>
      <c r="V45" s="106" t="s">
        <v>564</v>
      </c>
    </row>
    <row r="46" spans="2:22">
      <c r="B46" s="1"/>
      <c r="C46" s="106" t="s">
        <v>439</v>
      </c>
      <c r="D46" s="1" t="s">
        <v>542</v>
      </c>
      <c r="E46" s="92">
        <v>1</v>
      </c>
      <c r="F46" s="92" t="s">
        <v>515</v>
      </c>
      <c r="G46" s="1" t="s">
        <v>628</v>
      </c>
      <c r="H46" s="9">
        <v>10</v>
      </c>
      <c r="I46" s="108">
        <v>1</v>
      </c>
      <c r="J46" s="140">
        <f t="shared" si="10"/>
        <v>10</v>
      </c>
      <c r="K46" s="92">
        <v>1</v>
      </c>
      <c r="L46" s="86">
        <f>VLOOKUP(T46,様式第10号事業費及び積算根拠資料!$B:$O,7,FALSE)</f>
        <v>0</v>
      </c>
      <c r="M46" s="86">
        <f>VLOOKUP(T46,様式第10号事業費及び積算根拠資料!$B:$O,8,FALSE)</f>
        <v>0</v>
      </c>
      <c r="N46" s="86">
        <f>VLOOKUP(T46,様式第10号事業費及び積算根拠資料!$B:$O,9,FALSE)</f>
        <v>0</v>
      </c>
      <c r="O46" s="121">
        <f>VLOOKUP(T46,様式第10号事業費及び積算根拠資料!$B:$O,10,FALSE)</f>
        <v>0</v>
      </c>
      <c r="P46" s="3">
        <f t="shared" si="14"/>
        <v>45</v>
      </c>
      <c r="Q46" s="3">
        <f t="shared" si="15"/>
        <v>0</v>
      </c>
      <c r="R46" s="3">
        <f t="shared" si="16"/>
        <v>45</v>
      </c>
      <c r="S46" s="134"/>
      <c r="T46" s="108">
        <v>63</v>
      </c>
      <c r="U46" s="106" t="s">
        <v>581</v>
      </c>
      <c r="V46" s="106" t="s">
        <v>564</v>
      </c>
    </row>
    <row r="47" spans="2:22">
      <c r="B47" s="1" t="s">
        <v>181</v>
      </c>
      <c r="C47" s="106" t="s">
        <v>438</v>
      </c>
      <c r="D47" s="1" t="s">
        <v>511</v>
      </c>
      <c r="E47" s="92">
        <v>2</v>
      </c>
      <c r="F47" s="92" t="s">
        <v>515</v>
      </c>
      <c r="G47" s="1" t="s">
        <v>627</v>
      </c>
      <c r="H47" s="9">
        <v>71</v>
      </c>
      <c r="I47" s="108">
        <v>1</v>
      </c>
      <c r="J47" s="140">
        <f t="shared" si="10"/>
        <v>142</v>
      </c>
      <c r="K47" s="92">
        <v>2</v>
      </c>
      <c r="L47" s="86">
        <f>VLOOKUP(T47,様式第10号事業費及び積算根拠資料!$B:$O,7,FALSE)</f>
        <v>0</v>
      </c>
      <c r="M47" s="86">
        <f>VLOOKUP(T47,様式第10号事業費及び積算根拠資料!$B:$O,8,FALSE)</f>
        <v>0</v>
      </c>
      <c r="N47" s="86">
        <f>VLOOKUP(T47,様式第10号事業費及び積算根拠資料!$B:$O,9,FALSE)</f>
        <v>0</v>
      </c>
      <c r="O47" s="121">
        <f>VLOOKUP(T47,様式第10号事業費及び積算根拠資料!$B:$O,10,FALSE)</f>
        <v>0</v>
      </c>
      <c r="P47" s="3">
        <f t="shared" si="14"/>
        <v>639</v>
      </c>
      <c r="Q47" s="3">
        <f t="shared" si="15"/>
        <v>0</v>
      </c>
      <c r="R47" s="3">
        <f t="shared" si="16"/>
        <v>639</v>
      </c>
      <c r="S47" s="134"/>
      <c r="T47" s="108">
        <v>11</v>
      </c>
      <c r="U47" s="106" t="s">
        <v>571</v>
      </c>
      <c r="V47" s="106" t="s">
        <v>564</v>
      </c>
    </row>
    <row r="48" spans="2:22">
      <c r="B48" s="1" t="s">
        <v>440</v>
      </c>
      <c r="C48" s="106" t="s">
        <v>441</v>
      </c>
      <c r="D48" s="1" t="s">
        <v>511</v>
      </c>
      <c r="E48" s="92">
        <v>1</v>
      </c>
      <c r="F48" s="92" t="s">
        <v>512</v>
      </c>
      <c r="G48" s="1" t="s">
        <v>540</v>
      </c>
      <c r="H48" s="9">
        <v>36</v>
      </c>
      <c r="I48" s="108">
        <v>1</v>
      </c>
      <c r="J48" s="140">
        <f t="shared" si="10"/>
        <v>72</v>
      </c>
      <c r="K48" s="92">
        <v>2</v>
      </c>
      <c r="L48" s="86">
        <f>VLOOKUP(T48,様式第10号事業費及び積算根拠資料!$B:$O,7,FALSE)</f>
        <v>0</v>
      </c>
      <c r="M48" s="86">
        <f>VLOOKUP(T48,様式第10号事業費及び積算根拠資料!$B:$O,8,FALSE)</f>
        <v>0</v>
      </c>
      <c r="N48" s="86">
        <f>VLOOKUP(T48,様式第10号事業費及び積算根拠資料!$B:$O,9,FALSE)</f>
        <v>0</v>
      </c>
      <c r="O48" s="121">
        <f>VLOOKUP(T48,様式第10号事業費及び積算根拠資料!$B:$O,10,FALSE)</f>
        <v>0</v>
      </c>
      <c r="P48" s="3">
        <f t="shared" si="14"/>
        <v>323.99999999999994</v>
      </c>
      <c r="Q48" s="3">
        <f t="shared" si="15"/>
        <v>0</v>
      </c>
      <c r="R48" s="3">
        <f t="shared" si="16"/>
        <v>323.99999999999994</v>
      </c>
      <c r="S48" s="134"/>
      <c r="T48" s="108">
        <v>17</v>
      </c>
      <c r="U48" s="106" t="s">
        <v>580</v>
      </c>
      <c r="V48" s="106" t="s">
        <v>562</v>
      </c>
    </row>
    <row r="49" spans="2:22">
      <c r="B49" s="1"/>
      <c r="C49" s="106" t="s">
        <v>422</v>
      </c>
      <c r="D49" s="1" t="s">
        <v>621</v>
      </c>
      <c r="E49" s="92">
        <v>1</v>
      </c>
      <c r="F49" s="92" t="s">
        <v>512</v>
      </c>
      <c r="G49" s="1" t="s">
        <v>534</v>
      </c>
      <c r="H49" s="9">
        <v>22</v>
      </c>
      <c r="I49" s="108">
        <v>1</v>
      </c>
      <c r="J49" s="140">
        <f t="shared" si="10"/>
        <v>44</v>
      </c>
      <c r="K49" s="92">
        <v>2</v>
      </c>
      <c r="L49" s="86">
        <f>VLOOKUP(T49,様式第10号事業費及び積算根拠資料!$B:$O,7,FALSE)</f>
        <v>0</v>
      </c>
      <c r="M49" s="86">
        <f>VLOOKUP(T49,様式第10号事業費及び積算根拠資料!$B:$O,8,FALSE)</f>
        <v>0</v>
      </c>
      <c r="N49" s="86">
        <f>VLOOKUP(T49,様式第10号事業費及び積算根拠資料!$B:$O,9,FALSE)</f>
        <v>0</v>
      </c>
      <c r="O49" s="121">
        <f>VLOOKUP(T49,様式第10号事業費及び積算根拠資料!$B:$O,10,FALSE)</f>
        <v>0</v>
      </c>
      <c r="P49" s="3">
        <f t="shared" si="14"/>
        <v>197.99999999999997</v>
      </c>
      <c r="Q49" s="3">
        <f t="shared" si="15"/>
        <v>0</v>
      </c>
      <c r="R49" s="3">
        <f t="shared" si="16"/>
        <v>197.99999999999997</v>
      </c>
      <c r="S49" s="134"/>
      <c r="T49" s="108">
        <v>65</v>
      </c>
      <c r="U49" s="106" t="s">
        <v>630</v>
      </c>
      <c r="V49" s="106" t="s">
        <v>562</v>
      </c>
    </row>
    <row r="50" spans="2:22">
      <c r="B50" s="1" t="s">
        <v>442</v>
      </c>
      <c r="C50" s="106" t="s">
        <v>333</v>
      </c>
      <c r="D50" s="1" t="s">
        <v>511</v>
      </c>
      <c r="E50" s="92">
        <v>1</v>
      </c>
      <c r="F50" s="92" t="s">
        <v>512</v>
      </c>
      <c r="G50" s="1"/>
      <c r="H50" s="9">
        <v>36</v>
      </c>
      <c r="I50" s="108">
        <v>1</v>
      </c>
      <c r="J50" s="140">
        <f t="shared" si="10"/>
        <v>72</v>
      </c>
      <c r="K50" s="92">
        <v>2</v>
      </c>
      <c r="L50" s="86">
        <f>VLOOKUP(T50,様式第10号事業費及び積算根拠資料!$B:$O,7,FALSE)</f>
        <v>0</v>
      </c>
      <c r="M50" s="86">
        <f>VLOOKUP(T50,様式第10号事業費及び積算根拠資料!$B:$O,8,FALSE)</f>
        <v>0</v>
      </c>
      <c r="N50" s="86">
        <f>VLOOKUP(T50,様式第10号事業費及び積算根拠資料!$B:$O,9,FALSE)</f>
        <v>0</v>
      </c>
      <c r="O50" s="121">
        <f>VLOOKUP(T50,様式第10号事業費及び積算根拠資料!$B:$O,10,FALSE)</f>
        <v>0</v>
      </c>
      <c r="P50" s="3">
        <f t="shared" si="14"/>
        <v>323.99999999999994</v>
      </c>
      <c r="Q50" s="3">
        <f t="shared" si="15"/>
        <v>0</v>
      </c>
      <c r="R50" s="3">
        <f t="shared" si="16"/>
        <v>323.99999999999994</v>
      </c>
      <c r="S50" s="134"/>
      <c r="T50" s="108">
        <v>5</v>
      </c>
      <c r="U50" s="106" t="s">
        <v>566</v>
      </c>
      <c r="V50" s="106" t="s">
        <v>562</v>
      </c>
    </row>
    <row r="51" spans="2:22">
      <c r="B51" s="1" t="s">
        <v>148</v>
      </c>
      <c r="C51" s="106" t="s">
        <v>443</v>
      </c>
      <c r="D51" s="1" t="s">
        <v>523</v>
      </c>
      <c r="E51" s="92">
        <v>1</v>
      </c>
      <c r="F51" s="92" t="s">
        <v>515</v>
      </c>
      <c r="G51" s="1" t="s">
        <v>535</v>
      </c>
      <c r="H51" s="9">
        <v>20</v>
      </c>
      <c r="I51" s="108">
        <v>5</v>
      </c>
      <c r="J51" s="140">
        <f t="shared" si="10"/>
        <v>900</v>
      </c>
      <c r="K51" s="92">
        <v>9</v>
      </c>
      <c r="L51" s="86">
        <f>VLOOKUP(T51,様式第10号事業費及び積算根拠資料!$B:$O,7,FALSE)</f>
        <v>0</v>
      </c>
      <c r="M51" s="86">
        <f>VLOOKUP(T51,様式第10号事業費及び積算根拠資料!$B:$O,8,FALSE)</f>
        <v>0</v>
      </c>
      <c r="N51" s="86">
        <f>VLOOKUP(T51,様式第10号事業費及び積算根拠資料!$B:$O,9,FALSE)</f>
        <v>0</v>
      </c>
      <c r="O51" s="121">
        <f>VLOOKUP(T51,様式第10号事業費及び積算根拠資料!$B:$O,10,FALSE)</f>
        <v>0</v>
      </c>
      <c r="P51" s="3">
        <f t="shared" si="14"/>
        <v>4050</v>
      </c>
      <c r="Q51" s="3">
        <f t="shared" si="15"/>
        <v>0</v>
      </c>
      <c r="R51" s="3">
        <f t="shared" si="16"/>
        <v>4050</v>
      </c>
      <c r="S51" s="134"/>
      <c r="T51" s="108">
        <v>8</v>
      </c>
      <c r="U51" s="106" t="s">
        <v>576</v>
      </c>
      <c r="V51" s="106" t="s">
        <v>564</v>
      </c>
    </row>
    <row r="52" spans="2:22">
      <c r="B52" s="1" t="s">
        <v>444</v>
      </c>
      <c r="C52" s="106" t="s">
        <v>441</v>
      </c>
      <c r="D52" s="1" t="s">
        <v>511</v>
      </c>
      <c r="E52" s="92">
        <v>1</v>
      </c>
      <c r="F52" s="92" t="s">
        <v>512</v>
      </c>
      <c r="G52" s="1" t="s">
        <v>540</v>
      </c>
      <c r="H52" s="9">
        <v>36</v>
      </c>
      <c r="I52" s="108">
        <v>1</v>
      </c>
      <c r="J52" s="140">
        <f t="shared" si="10"/>
        <v>72</v>
      </c>
      <c r="K52" s="92">
        <v>2</v>
      </c>
      <c r="L52" s="86">
        <f>VLOOKUP(T52,様式第10号事業費及び積算根拠資料!$B:$O,7,FALSE)</f>
        <v>0</v>
      </c>
      <c r="M52" s="86">
        <f>VLOOKUP(T52,様式第10号事業費及び積算根拠資料!$B:$O,8,FALSE)</f>
        <v>0</v>
      </c>
      <c r="N52" s="86">
        <f>VLOOKUP(T52,様式第10号事業費及び積算根拠資料!$B:$O,9,FALSE)</f>
        <v>0</v>
      </c>
      <c r="O52" s="121">
        <f>VLOOKUP(T52,様式第10号事業費及び積算根拠資料!$B:$O,10,FALSE)</f>
        <v>0</v>
      </c>
      <c r="P52" s="3">
        <f t="shared" si="14"/>
        <v>323.99999999999994</v>
      </c>
      <c r="Q52" s="3">
        <f t="shared" si="15"/>
        <v>0</v>
      </c>
      <c r="R52" s="3">
        <f t="shared" si="16"/>
        <v>323.99999999999994</v>
      </c>
      <c r="S52" s="134"/>
      <c r="T52" s="108">
        <v>17</v>
      </c>
      <c r="U52" s="106" t="s">
        <v>580</v>
      </c>
      <c r="V52" s="106" t="s">
        <v>562</v>
      </c>
    </row>
    <row r="53" spans="2:22">
      <c r="B53" s="1"/>
      <c r="C53" s="106" t="s">
        <v>422</v>
      </c>
      <c r="D53" s="1" t="s">
        <v>621</v>
      </c>
      <c r="E53" s="92">
        <v>1</v>
      </c>
      <c r="F53" s="92" t="s">
        <v>512</v>
      </c>
      <c r="G53" s="1" t="s">
        <v>534</v>
      </c>
      <c r="H53" s="9">
        <v>22</v>
      </c>
      <c r="I53" s="108">
        <v>1</v>
      </c>
      <c r="J53" s="140">
        <f t="shared" si="10"/>
        <v>22</v>
      </c>
      <c r="K53" s="92">
        <v>1</v>
      </c>
      <c r="L53" s="86">
        <f>VLOOKUP(T53,様式第10号事業費及び積算根拠資料!$B:$O,7,FALSE)</f>
        <v>0</v>
      </c>
      <c r="M53" s="86">
        <f>VLOOKUP(T53,様式第10号事業費及び積算根拠資料!$B:$O,8,FALSE)</f>
        <v>0</v>
      </c>
      <c r="N53" s="86">
        <f>VLOOKUP(T53,様式第10号事業費及び積算根拠資料!$B:$O,9,FALSE)</f>
        <v>0</v>
      </c>
      <c r="O53" s="121">
        <f>VLOOKUP(T53,様式第10号事業費及び積算根拠資料!$B:$O,10,FALSE)</f>
        <v>0</v>
      </c>
      <c r="P53" s="3">
        <f t="shared" si="14"/>
        <v>98.999999999999986</v>
      </c>
      <c r="Q53" s="3">
        <f t="shared" si="15"/>
        <v>0</v>
      </c>
      <c r="R53" s="3">
        <f t="shared" si="16"/>
        <v>98.999999999999986</v>
      </c>
      <c r="S53" s="134"/>
      <c r="T53" s="108">
        <v>65</v>
      </c>
      <c r="U53" s="106" t="s">
        <v>630</v>
      </c>
      <c r="V53" s="106" t="s">
        <v>562</v>
      </c>
    </row>
    <row r="54" spans="2:22">
      <c r="B54" s="1" t="s">
        <v>267</v>
      </c>
      <c r="C54" s="106" t="s">
        <v>333</v>
      </c>
      <c r="D54" s="1" t="s">
        <v>511</v>
      </c>
      <c r="E54" s="92">
        <v>1</v>
      </c>
      <c r="F54" s="92" t="s">
        <v>512</v>
      </c>
      <c r="G54" s="1"/>
      <c r="H54" s="9">
        <v>36</v>
      </c>
      <c r="I54" s="108">
        <v>1</v>
      </c>
      <c r="J54" s="140">
        <f t="shared" si="10"/>
        <v>72</v>
      </c>
      <c r="K54" s="92">
        <v>2</v>
      </c>
      <c r="L54" s="86">
        <f>VLOOKUP(T54,様式第10号事業費及び積算根拠資料!$B:$O,7,FALSE)</f>
        <v>0</v>
      </c>
      <c r="M54" s="86">
        <f>VLOOKUP(T54,様式第10号事業費及び積算根拠資料!$B:$O,8,FALSE)</f>
        <v>0</v>
      </c>
      <c r="N54" s="86">
        <f>VLOOKUP(T54,様式第10号事業費及び積算根拠資料!$B:$O,9,FALSE)</f>
        <v>0</v>
      </c>
      <c r="O54" s="121">
        <f>VLOOKUP(T54,様式第10号事業費及び積算根拠資料!$B:$O,10,FALSE)</f>
        <v>0</v>
      </c>
      <c r="P54" s="3">
        <f t="shared" si="14"/>
        <v>323.99999999999994</v>
      </c>
      <c r="Q54" s="3">
        <f t="shared" si="15"/>
        <v>0</v>
      </c>
      <c r="R54" s="3">
        <f t="shared" si="16"/>
        <v>323.99999999999994</v>
      </c>
      <c r="S54" s="134"/>
      <c r="T54" s="108">
        <v>5</v>
      </c>
      <c r="U54" s="106" t="s">
        <v>566</v>
      </c>
      <c r="V54" s="106" t="s">
        <v>562</v>
      </c>
    </row>
    <row r="55" spans="2:22">
      <c r="B55" s="1" t="s">
        <v>445</v>
      </c>
      <c r="C55" s="106" t="s">
        <v>446</v>
      </c>
      <c r="D55" s="1" t="s">
        <v>511</v>
      </c>
      <c r="E55" s="92">
        <v>1</v>
      </c>
      <c r="F55" s="92" t="s">
        <v>512</v>
      </c>
      <c r="G55" s="1" t="s">
        <v>531</v>
      </c>
      <c r="H55" s="9">
        <v>36</v>
      </c>
      <c r="I55" s="108">
        <v>5</v>
      </c>
      <c r="J55" s="140">
        <f t="shared" si="10"/>
        <v>720</v>
      </c>
      <c r="K55" s="92">
        <v>4</v>
      </c>
      <c r="L55" s="86">
        <f>VLOOKUP(T55,様式第10号事業費及び積算根拠資料!$B:$O,7,FALSE)</f>
        <v>0</v>
      </c>
      <c r="M55" s="86">
        <f>VLOOKUP(T55,様式第10号事業費及び積算根拠資料!$B:$O,8,FALSE)</f>
        <v>0</v>
      </c>
      <c r="N55" s="86">
        <f>VLOOKUP(T55,様式第10号事業費及び積算根拠資料!$B:$O,9,FALSE)</f>
        <v>0</v>
      </c>
      <c r="O55" s="121">
        <f>VLOOKUP(T55,様式第10号事業費及び積算根拠資料!$B:$O,10,FALSE)</f>
        <v>0</v>
      </c>
      <c r="P55" s="3">
        <f t="shared" si="14"/>
        <v>3240</v>
      </c>
      <c r="Q55" s="3">
        <f t="shared" si="15"/>
        <v>0</v>
      </c>
      <c r="R55" s="3">
        <f t="shared" si="16"/>
        <v>3240</v>
      </c>
      <c r="S55" s="134"/>
      <c r="T55" s="108">
        <v>5</v>
      </c>
      <c r="U55" s="106" t="s">
        <v>566</v>
      </c>
      <c r="V55" s="106" t="s">
        <v>562</v>
      </c>
    </row>
    <row r="56" spans="2:22">
      <c r="B56" s="1" t="s">
        <v>149</v>
      </c>
      <c r="C56" s="106" t="s">
        <v>333</v>
      </c>
      <c r="D56" s="1" t="s">
        <v>511</v>
      </c>
      <c r="E56" s="92">
        <v>1</v>
      </c>
      <c r="F56" s="92" t="s">
        <v>512</v>
      </c>
      <c r="G56" s="1"/>
      <c r="H56" s="9">
        <v>36</v>
      </c>
      <c r="I56" s="108">
        <v>1</v>
      </c>
      <c r="J56" s="140">
        <f t="shared" si="10"/>
        <v>108</v>
      </c>
      <c r="K56" s="92">
        <v>3</v>
      </c>
      <c r="L56" s="86">
        <f>VLOOKUP(T56,様式第10号事業費及び積算根拠資料!$B:$O,7,FALSE)</f>
        <v>0</v>
      </c>
      <c r="M56" s="86">
        <f>VLOOKUP(T56,様式第10号事業費及び積算根拠資料!$B:$O,8,FALSE)</f>
        <v>0</v>
      </c>
      <c r="N56" s="86">
        <f>VLOOKUP(T56,様式第10号事業費及び積算根拠資料!$B:$O,9,FALSE)</f>
        <v>0</v>
      </c>
      <c r="O56" s="121">
        <f>VLOOKUP(T56,様式第10号事業費及び積算根拠資料!$B:$O,10,FALSE)</f>
        <v>0</v>
      </c>
      <c r="P56" s="3">
        <f t="shared" si="14"/>
        <v>485.99999999999994</v>
      </c>
      <c r="Q56" s="3">
        <f t="shared" si="15"/>
        <v>0</v>
      </c>
      <c r="R56" s="3">
        <f t="shared" si="16"/>
        <v>485.99999999999994</v>
      </c>
      <c r="S56" s="134"/>
      <c r="T56" s="108">
        <v>5</v>
      </c>
      <c r="U56" s="106" t="s">
        <v>566</v>
      </c>
      <c r="V56" s="106" t="s">
        <v>562</v>
      </c>
    </row>
    <row r="57" spans="2:22">
      <c r="B57" s="1" t="s">
        <v>285</v>
      </c>
      <c r="C57" s="106" t="s">
        <v>431</v>
      </c>
      <c r="D57" s="1" t="s">
        <v>511</v>
      </c>
      <c r="E57" s="92">
        <v>2</v>
      </c>
      <c r="F57" s="92" t="s">
        <v>515</v>
      </c>
      <c r="G57" s="1" t="s">
        <v>535</v>
      </c>
      <c r="H57" s="9">
        <v>71</v>
      </c>
      <c r="I57" s="108">
        <v>1</v>
      </c>
      <c r="J57" s="140">
        <f t="shared" si="10"/>
        <v>142</v>
      </c>
      <c r="K57" s="92">
        <v>2</v>
      </c>
      <c r="L57" s="86">
        <f>VLOOKUP(T57,様式第10号事業費及び積算根拠資料!$B:$O,7,FALSE)</f>
        <v>0</v>
      </c>
      <c r="M57" s="86">
        <f>VLOOKUP(T57,様式第10号事業費及び積算根拠資料!$B:$O,8,FALSE)</f>
        <v>0</v>
      </c>
      <c r="N57" s="86">
        <f>VLOOKUP(T57,様式第10号事業費及び積算根拠資料!$B:$O,9,FALSE)</f>
        <v>0</v>
      </c>
      <c r="O57" s="121">
        <f>VLOOKUP(T57,様式第10号事業費及び積算根拠資料!$B:$O,10,FALSE)</f>
        <v>0</v>
      </c>
      <c r="P57" s="3">
        <f t="shared" si="14"/>
        <v>639</v>
      </c>
      <c r="Q57" s="3">
        <f t="shared" si="15"/>
        <v>0</v>
      </c>
      <c r="R57" s="3">
        <f t="shared" si="16"/>
        <v>639</v>
      </c>
      <c r="S57" s="134"/>
      <c r="T57" s="108">
        <v>8</v>
      </c>
      <c r="U57" s="106" t="s">
        <v>576</v>
      </c>
      <c r="V57" s="106" t="s">
        <v>564</v>
      </c>
    </row>
    <row r="58" spans="2:22">
      <c r="B58" s="1" t="s">
        <v>285</v>
      </c>
      <c r="C58" s="106" t="s">
        <v>431</v>
      </c>
      <c r="D58" s="1" t="s">
        <v>511</v>
      </c>
      <c r="E58" s="92">
        <v>2</v>
      </c>
      <c r="F58" s="92" t="s">
        <v>515</v>
      </c>
      <c r="G58" s="1" t="s">
        <v>535</v>
      </c>
      <c r="H58" s="9">
        <v>71</v>
      </c>
      <c r="I58" s="108">
        <v>1</v>
      </c>
      <c r="J58" s="140">
        <f t="shared" si="10"/>
        <v>284</v>
      </c>
      <c r="K58" s="92">
        <v>4</v>
      </c>
      <c r="L58" s="86">
        <f>VLOOKUP(T58,様式第10号事業費及び積算根拠資料!$B:$O,7,FALSE)</f>
        <v>0</v>
      </c>
      <c r="M58" s="86">
        <f>VLOOKUP(T58,様式第10号事業費及び積算根拠資料!$B:$O,8,FALSE)</f>
        <v>0</v>
      </c>
      <c r="N58" s="86">
        <f>VLOOKUP(T58,様式第10号事業費及び積算根拠資料!$B:$O,9,FALSE)</f>
        <v>0</v>
      </c>
      <c r="O58" s="121">
        <f>VLOOKUP(T58,様式第10号事業費及び積算根拠資料!$B:$O,10,FALSE)</f>
        <v>0</v>
      </c>
      <c r="P58" s="3">
        <f t="shared" si="14"/>
        <v>1278</v>
      </c>
      <c r="Q58" s="3">
        <f t="shared" si="15"/>
        <v>0</v>
      </c>
      <c r="R58" s="3">
        <f t="shared" si="16"/>
        <v>1278</v>
      </c>
      <c r="S58" s="134"/>
      <c r="T58" s="108">
        <v>8</v>
      </c>
      <c r="U58" s="106" t="s">
        <v>576</v>
      </c>
      <c r="V58" s="106" t="s">
        <v>564</v>
      </c>
    </row>
    <row r="59" spans="2:22">
      <c r="B59" s="1" t="s">
        <v>424</v>
      </c>
      <c r="C59" s="106" t="s">
        <v>441</v>
      </c>
      <c r="D59" s="1" t="s">
        <v>511</v>
      </c>
      <c r="E59" s="92">
        <v>1</v>
      </c>
      <c r="F59" s="92" t="s">
        <v>512</v>
      </c>
      <c r="G59" s="1" t="s">
        <v>540</v>
      </c>
      <c r="H59" s="9">
        <v>36</v>
      </c>
      <c r="I59" s="108">
        <v>2</v>
      </c>
      <c r="J59" s="140">
        <f t="shared" si="10"/>
        <v>360</v>
      </c>
      <c r="K59" s="92">
        <v>5</v>
      </c>
      <c r="L59" s="86">
        <f>VLOOKUP(T59,様式第10号事業費及び積算根拠資料!$B:$O,7,FALSE)</f>
        <v>0</v>
      </c>
      <c r="M59" s="86">
        <f>VLOOKUP(T59,様式第10号事業費及び積算根拠資料!$B:$O,8,FALSE)</f>
        <v>0</v>
      </c>
      <c r="N59" s="86">
        <f>VLOOKUP(T59,様式第10号事業費及び積算根拠資料!$B:$O,9,FALSE)</f>
        <v>0</v>
      </c>
      <c r="O59" s="121">
        <f>VLOOKUP(T59,様式第10号事業費及び積算根拠資料!$B:$O,10,FALSE)</f>
        <v>0</v>
      </c>
      <c r="P59" s="3">
        <f t="shared" si="14"/>
        <v>1620</v>
      </c>
      <c r="Q59" s="3">
        <f t="shared" si="15"/>
        <v>0</v>
      </c>
      <c r="R59" s="3">
        <f t="shared" si="16"/>
        <v>1620</v>
      </c>
      <c r="S59" s="134"/>
      <c r="T59" s="108">
        <v>17</v>
      </c>
      <c r="U59" s="106" t="s">
        <v>580</v>
      </c>
      <c r="V59" s="106" t="s">
        <v>562</v>
      </c>
    </row>
    <row r="60" spans="2:22">
      <c r="B60" s="1"/>
      <c r="C60" s="106" t="s">
        <v>447</v>
      </c>
      <c r="D60" s="1" t="s">
        <v>523</v>
      </c>
      <c r="E60" s="92">
        <v>1</v>
      </c>
      <c r="F60" s="92" t="s">
        <v>512</v>
      </c>
      <c r="G60" s="1" t="s">
        <v>540</v>
      </c>
      <c r="H60" s="9">
        <v>20</v>
      </c>
      <c r="I60" s="108">
        <v>2</v>
      </c>
      <c r="J60" s="140">
        <f t="shared" si="10"/>
        <v>40</v>
      </c>
      <c r="K60" s="92">
        <v>1</v>
      </c>
      <c r="L60" s="86">
        <f>VLOOKUP(T60,様式第10号事業費及び積算根拠資料!$B:$O,7,FALSE)</f>
        <v>0</v>
      </c>
      <c r="M60" s="86">
        <f>VLOOKUP(T60,様式第10号事業費及び積算根拠資料!$B:$O,8,FALSE)</f>
        <v>0</v>
      </c>
      <c r="N60" s="86">
        <f>VLOOKUP(T60,様式第10号事業費及び積算根拠資料!$B:$O,9,FALSE)</f>
        <v>0</v>
      </c>
      <c r="O60" s="121">
        <f>VLOOKUP(T60,様式第10号事業費及び積算根拠資料!$B:$O,10,FALSE)</f>
        <v>0</v>
      </c>
      <c r="P60" s="3">
        <f t="shared" si="14"/>
        <v>180</v>
      </c>
      <c r="Q60" s="3">
        <f t="shared" si="15"/>
        <v>0</v>
      </c>
      <c r="R60" s="3">
        <f t="shared" si="16"/>
        <v>180</v>
      </c>
      <c r="S60" s="134"/>
      <c r="T60" s="108">
        <v>14</v>
      </c>
      <c r="U60" s="106" t="s">
        <v>588</v>
      </c>
      <c r="V60" s="106" t="s">
        <v>562</v>
      </c>
    </row>
    <row r="61" spans="2:22">
      <c r="B61" s="1"/>
      <c r="C61" s="106" t="s">
        <v>422</v>
      </c>
      <c r="D61" s="1" t="s">
        <v>621</v>
      </c>
      <c r="E61" s="92">
        <v>1</v>
      </c>
      <c r="F61" s="92" t="s">
        <v>512</v>
      </c>
      <c r="G61" s="1" t="s">
        <v>534</v>
      </c>
      <c r="H61" s="9">
        <v>22</v>
      </c>
      <c r="I61" s="108">
        <v>2</v>
      </c>
      <c r="J61" s="140">
        <f t="shared" ref="J61:J89" si="17">K61*H61*I61</f>
        <v>132</v>
      </c>
      <c r="K61" s="92">
        <v>3</v>
      </c>
      <c r="L61" s="86">
        <f>VLOOKUP(T61,様式第10号事業費及び積算根拠資料!$B:$O,7,FALSE)</f>
        <v>0</v>
      </c>
      <c r="M61" s="86">
        <f>VLOOKUP(T61,様式第10号事業費及び積算根拠資料!$B:$O,8,FALSE)</f>
        <v>0</v>
      </c>
      <c r="N61" s="86">
        <f>VLOOKUP(T61,様式第10号事業費及び積算根拠資料!$B:$O,9,FALSE)</f>
        <v>0</v>
      </c>
      <c r="O61" s="121">
        <f>VLOOKUP(T61,様式第10号事業費及び積算根拠資料!$B:$O,10,FALSE)</f>
        <v>0</v>
      </c>
      <c r="P61" s="3">
        <f t="shared" si="14"/>
        <v>594</v>
      </c>
      <c r="Q61" s="3">
        <f t="shared" si="15"/>
        <v>0</v>
      </c>
      <c r="R61" s="3">
        <f t="shared" si="16"/>
        <v>594</v>
      </c>
      <c r="S61" s="134"/>
      <c r="T61" s="108">
        <v>65</v>
      </c>
      <c r="U61" s="106" t="s">
        <v>630</v>
      </c>
      <c r="V61" s="106" t="s">
        <v>562</v>
      </c>
    </row>
    <row r="62" spans="2:22">
      <c r="B62" s="1" t="s">
        <v>406</v>
      </c>
      <c r="C62" s="106" t="s">
        <v>441</v>
      </c>
      <c r="D62" s="1" t="s">
        <v>511</v>
      </c>
      <c r="E62" s="92">
        <v>1</v>
      </c>
      <c r="F62" s="92" t="s">
        <v>512</v>
      </c>
      <c r="G62" s="1" t="s">
        <v>540</v>
      </c>
      <c r="H62" s="9">
        <v>36</v>
      </c>
      <c r="I62" s="108">
        <v>2</v>
      </c>
      <c r="J62" s="140">
        <f t="shared" si="17"/>
        <v>288</v>
      </c>
      <c r="K62" s="92">
        <v>4</v>
      </c>
      <c r="L62" s="86">
        <f>VLOOKUP(T62,様式第10号事業費及び積算根拠資料!$B:$O,7,FALSE)</f>
        <v>0</v>
      </c>
      <c r="M62" s="86">
        <f>VLOOKUP(T62,様式第10号事業費及び積算根拠資料!$B:$O,8,FALSE)</f>
        <v>0</v>
      </c>
      <c r="N62" s="86">
        <f>VLOOKUP(T62,様式第10号事業費及び積算根拠資料!$B:$O,9,FALSE)</f>
        <v>0</v>
      </c>
      <c r="O62" s="121">
        <f>VLOOKUP(T62,様式第10号事業費及び積算根拠資料!$B:$O,10,FALSE)</f>
        <v>0</v>
      </c>
      <c r="P62" s="3">
        <f t="shared" si="14"/>
        <v>1295.9999999999998</v>
      </c>
      <c r="Q62" s="3">
        <f t="shared" si="15"/>
        <v>0</v>
      </c>
      <c r="R62" s="3">
        <f t="shared" si="16"/>
        <v>1295.9999999999998</v>
      </c>
      <c r="S62" s="134"/>
      <c r="T62" s="108">
        <v>17</v>
      </c>
      <c r="U62" s="106" t="s">
        <v>580</v>
      </c>
      <c r="V62" s="106" t="s">
        <v>562</v>
      </c>
    </row>
    <row r="63" spans="2:22">
      <c r="B63" s="1"/>
      <c r="C63" s="106" t="s">
        <v>447</v>
      </c>
      <c r="D63" s="1" t="s">
        <v>523</v>
      </c>
      <c r="E63" s="92">
        <v>1</v>
      </c>
      <c r="F63" s="92" t="s">
        <v>512</v>
      </c>
      <c r="G63" s="1" t="s">
        <v>540</v>
      </c>
      <c r="H63" s="9">
        <v>20</v>
      </c>
      <c r="I63" s="108">
        <v>2</v>
      </c>
      <c r="J63" s="140">
        <f t="shared" si="17"/>
        <v>40</v>
      </c>
      <c r="K63" s="92">
        <v>1</v>
      </c>
      <c r="L63" s="86">
        <f>VLOOKUP(T63,様式第10号事業費及び積算根拠資料!$B:$O,7,FALSE)</f>
        <v>0</v>
      </c>
      <c r="M63" s="86">
        <f>VLOOKUP(T63,様式第10号事業費及び積算根拠資料!$B:$O,8,FALSE)</f>
        <v>0</v>
      </c>
      <c r="N63" s="86">
        <f>VLOOKUP(T63,様式第10号事業費及び積算根拠資料!$B:$O,9,FALSE)</f>
        <v>0</v>
      </c>
      <c r="O63" s="121">
        <f>VLOOKUP(T63,様式第10号事業費及び積算根拠資料!$B:$O,10,FALSE)</f>
        <v>0</v>
      </c>
      <c r="P63" s="3">
        <f t="shared" si="14"/>
        <v>180</v>
      </c>
      <c r="Q63" s="3">
        <f t="shared" si="15"/>
        <v>0</v>
      </c>
      <c r="R63" s="3">
        <f t="shared" si="16"/>
        <v>180</v>
      </c>
      <c r="S63" s="134"/>
      <c r="T63" s="108">
        <v>14</v>
      </c>
      <c r="U63" s="106" t="s">
        <v>588</v>
      </c>
      <c r="V63" s="106" t="s">
        <v>562</v>
      </c>
    </row>
    <row r="64" spans="2:22">
      <c r="B64" s="1"/>
      <c r="C64" s="106" t="s">
        <v>422</v>
      </c>
      <c r="D64" s="1" t="s">
        <v>621</v>
      </c>
      <c r="E64" s="92">
        <v>1</v>
      </c>
      <c r="F64" s="92" t="s">
        <v>512</v>
      </c>
      <c r="G64" s="1" t="s">
        <v>534</v>
      </c>
      <c r="H64" s="9">
        <v>22</v>
      </c>
      <c r="I64" s="108">
        <v>2</v>
      </c>
      <c r="J64" s="140">
        <f t="shared" si="17"/>
        <v>132</v>
      </c>
      <c r="K64" s="92">
        <v>3</v>
      </c>
      <c r="L64" s="86">
        <f>VLOOKUP(T64,様式第10号事業費及び積算根拠資料!$B:$O,7,FALSE)</f>
        <v>0</v>
      </c>
      <c r="M64" s="86">
        <f>VLOOKUP(T64,様式第10号事業費及び積算根拠資料!$B:$O,8,FALSE)</f>
        <v>0</v>
      </c>
      <c r="N64" s="86">
        <f>VLOOKUP(T64,様式第10号事業費及び積算根拠資料!$B:$O,9,FALSE)</f>
        <v>0</v>
      </c>
      <c r="O64" s="121">
        <f>VLOOKUP(T64,様式第10号事業費及び積算根拠資料!$B:$O,10,FALSE)</f>
        <v>0</v>
      </c>
      <c r="P64" s="3">
        <f t="shared" si="14"/>
        <v>594</v>
      </c>
      <c r="Q64" s="3">
        <f t="shared" si="15"/>
        <v>0</v>
      </c>
      <c r="R64" s="3">
        <f t="shared" si="16"/>
        <v>594</v>
      </c>
      <c r="S64" s="134"/>
      <c r="T64" s="108">
        <v>65</v>
      </c>
      <c r="U64" s="106" t="s">
        <v>630</v>
      </c>
      <c r="V64" s="106" t="s">
        <v>562</v>
      </c>
    </row>
    <row r="65" spans="2:22">
      <c r="B65" s="1" t="s">
        <v>432</v>
      </c>
      <c r="C65" s="106" t="s">
        <v>433</v>
      </c>
      <c r="D65" s="1" t="s">
        <v>514</v>
      </c>
      <c r="E65" s="92">
        <v>3</v>
      </c>
      <c r="F65" s="92" t="s">
        <v>515</v>
      </c>
      <c r="G65" s="1" t="s">
        <v>622</v>
      </c>
      <c r="H65" s="9">
        <v>105</v>
      </c>
      <c r="I65" s="108">
        <v>1</v>
      </c>
      <c r="J65" s="140">
        <f t="shared" si="17"/>
        <v>105</v>
      </c>
      <c r="K65" s="92">
        <v>1</v>
      </c>
      <c r="L65" s="86">
        <f>VLOOKUP(T65,様式第10号事業費及び積算根拠資料!$B:$O,7,FALSE)</f>
        <v>0</v>
      </c>
      <c r="M65" s="86">
        <f>VLOOKUP(T65,様式第10号事業費及び積算根拠資料!$B:$O,8,FALSE)</f>
        <v>0</v>
      </c>
      <c r="N65" s="86">
        <f>VLOOKUP(T65,様式第10号事業費及び積算根拠資料!$B:$O,9,FALSE)</f>
        <v>0</v>
      </c>
      <c r="O65" s="121">
        <f>VLOOKUP(T65,様式第10号事業費及び積算根拠資料!$B:$O,10,FALSE)</f>
        <v>0</v>
      </c>
      <c r="P65" s="3">
        <f t="shared" si="14"/>
        <v>472.5</v>
      </c>
      <c r="Q65" s="3">
        <f t="shared" si="15"/>
        <v>0</v>
      </c>
      <c r="R65" s="3">
        <f t="shared" si="16"/>
        <v>472.5</v>
      </c>
      <c r="S65" s="134"/>
      <c r="T65" s="108">
        <v>38</v>
      </c>
      <c r="U65" s="106" t="s">
        <v>631</v>
      </c>
      <c r="V65" s="106" t="s">
        <v>564</v>
      </c>
    </row>
    <row r="66" spans="2:22">
      <c r="B66" s="1"/>
      <c r="C66" s="106" t="s">
        <v>422</v>
      </c>
      <c r="D66" s="1" t="s">
        <v>621</v>
      </c>
      <c r="E66" s="92">
        <v>1</v>
      </c>
      <c r="F66" s="92" t="s">
        <v>512</v>
      </c>
      <c r="G66" s="1" t="s">
        <v>534</v>
      </c>
      <c r="H66" s="9">
        <v>22</v>
      </c>
      <c r="I66" s="108">
        <v>1</v>
      </c>
      <c r="J66" s="140">
        <f t="shared" si="17"/>
        <v>22</v>
      </c>
      <c r="K66" s="92">
        <v>1</v>
      </c>
      <c r="L66" s="86">
        <f>VLOOKUP(T66,様式第10号事業費及び積算根拠資料!$B:$O,7,FALSE)</f>
        <v>0</v>
      </c>
      <c r="M66" s="86">
        <f>VLOOKUP(T66,様式第10号事業費及び積算根拠資料!$B:$O,8,FALSE)</f>
        <v>0</v>
      </c>
      <c r="N66" s="86">
        <f>VLOOKUP(T66,様式第10号事業費及び積算根拠資料!$B:$O,9,FALSE)</f>
        <v>0</v>
      </c>
      <c r="O66" s="121">
        <f>VLOOKUP(T66,様式第10号事業費及び積算根拠資料!$B:$O,10,FALSE)</f>
        <v>0</v>
      </c>
      <c r="P66" s="3">
        <f t="shared" si="14"/>
        <v>98.999999999999986</v>
      </c>
      <c r="Q66" s="3">
        <f t="shared" si="15"/>
        <v>0</v>
      </c>
      <c r="R66" s="3">
        <f t="shared" si="16"/>
        <v>98.999999999999986</v>
      </c>
      <c r="S66" s="134"/>
      <c r="T66" s="108">
        <v>65</v>
      </c>
      <c r="U66" s="106" t="s">
        <v>630</v>
      </c>
      <c r="V66" s="106" t="s">
        <v>562</v>
      </c>
    </row>
    <row r="67" spans="2:22">
      <c r="B67" s="1" t="s">
        <v>437</v>
      </c>
      <c r="C67" s="106" t="s">
        <v>428</v>
      </c>
      <c r="D67" s="1" t="s">
        <v>523</v>
      </c>
      <c r="E67" s="92">
        <v>1</v>
      </c>
      <c r="F67" s="92" t="s">
        <v>512</v>
      </c>
      <c r="G67" s="1"/>
      <c r="H67" s="9">
        <v>20</v>
      </c>
      <c r="I67" s="108">
        <v>1</v>
      </c>
      <c r="J67" s="140">
        <f t="shared" si="17"/>
        <v>20</v>
      </c>
      <c r="K67" s="92">
        <v>1</v>
      </c>
      <c r="L67" s="86">
        <f>VLOOKUP(T67,様式第10号事業費及び積算根拠資料!$B:$O,7,FALSE)</f>
        <v>0</v>
      </c>
      <c r="M67" s="86">
        <f>VLOOKUP(T67,様式第10号事業費及び積算根拠資料!$B:$O,8,FALSE)</f>
        <v>0</v>
      </c>
      <c r="N67" s="86">
        <f>VLOOKUP(T67,様式第10号事業費及び積算根拠資料!$B:$O,9,FALSE)</f>
        <v>0</v>
      </c>
      <c r="O67" s="121">
        <f>VLOOKUP(T67,様式第10号事業費及び積算根拠資料!$B:$O,10,FALSE)</f>
        <v>0</v>
      </c>
      <c r="P67" s="3">
        <f t="shared" si="14"/>
        <v>90</v>
      </c>
      <c r="Q67" s="3">
        <f t="shared" si="15"/>
        <v>0</v>
      </c>
      <c r="R67" s="3">
        <f t="shared" si="16"/>
        <v>90</v>
      </c>
      <c r="S67" s="134"/>
      <c r="T67" s="108">
        <v>2</v>
      </c>
      <c r="U67" s="106" t="s">
        <v>576</v>
      </c>
      <c r="V67" s="106" t="s">
        <v>562</v>
      </c>
    </row>
    <row r="68" spans="2:22">
      <c r="B68" s="1" t="s">
        <v>435</v>
      </c>
      <c r="C68" s="106" t="s">
        <v>436</v>
      </c>
      <c r="D68" s="1" t="s">
        <v>511</v>
      </c>
      <c r="E68" s="92">
        <v>2</v>
      </c>
      <c r="F68" s="92" t="s">
        <v>512</v>
      </c>
      <c r="G68" s="1" t="s">
        <v>626</v>
      </c>
      <c r="H68" s="9">
        <v>71</v>
      </c>
      <c r="I68" s="108">
        <v>1</v>
      </c>
      <c r="J68" s="140">
        <f t="shared" si="17"/>
        <v>71</v>
      </c>
      <c r="K68" s="92">
        <v>1</v>
      </c>
      <c r="L68" s="86">
        <f>VLOOKUP(T68,様式第10号事業費及び積算根拠資料!$B:$O,7,FALSE)</f>
        <v>0</v>
      </c>
      <c r="M68" s="86">
        <f>VLOOKUP(T68,様式第10号事業費及び積算根拠資料!$B:$O,8,FALSE)</f>
        <v>0</v>
      </c>
      <c r="N68" s="86">
        <f>VLOOKUP(T68,様式第10号事業費及び積算根拠資料!$B:$O,9,FALSE)</f>
        <v>0</v>
      </c>
      <c r="O68" s="121">
        <f>VLOOKUP(T68,様式第10号事業費及び積算根拠資料!$B:$O,10,FALSE)</f>
        <v>0</v>
      </c>
      <c r="P68" s="3">
        <f t="shared" si="14"/>
        <v>319.5</v>
      </c>
      <c r="Q68" s="3">
        <f t="shared" si="15"/>
        <v>0</v>
      </c>
      <c r="R68" s="3">
        <f t="shared" si="16"/>
        <v>319.5</v>
      </c>
      <c r="S68" s="134"/>
      <c r="T68" s="108">
        <v>4</v>
      </c>
      <c r="U68" s="106" t="s">
        <v>561</v>
      </c>
      <c r="V68" s="106" t="s">
        <v>562</v>
      </c>
    </row>
    <row r="69" spans="2:22">
      <c r="B69" s="1"/>
      <c r="C69" s="106" t="s">
        <v>448</v>
      </c>
      <c r="D69" s="1" t="s">
        <v>511</v>
      </c>
      <c r="E69" s="92">
        <v>2</v>
      </c>
      <c r="F69" s="92" t="s">
        <v>512</v>
      </c>
      <c r="G69" s="1"/>
      <c r="H69" s="9">
        <v>71</v>
      </c>
      <c r="I69" s="108">
        <v>1</v>
      </c>
      <c r="J69" s="140">
        <f t="shared" si="17"/>
        <v>71</v>
      </c>
      <c r="K69" s="92">
        <v>1</v>
      </c>
      <c r="L69" s="86">
        <f>VLOOKUP(T69,様式第10号事業費及び積算根拠資料!$B:$O,7,FALSE)</f>
        <v>0</v>
      </c>
      <c r="M69" s="86">
        <f>VLOOKUP(T69,様式第10号事業費及び積算根拠資料!$B:$O,8,FALSE)</f>
        <v>0</v>
      </c>
      <c r="N69" s="86">
        <f>VLOOKUP(T69,様式第10号事業費及び積算根拠資料!$B:$O,9,FALSE)</f>
        <v>0</v>
      </c>
      <c r="O69" s="121">
        <f>VLOOKUP(T69,様式第10号事業費及び積算根拠資料!$B:$O,10,FALSE)</f>
        <v>0</v>
      </c>
      <c r="P69" s="3">
        <f t="shared" si="14"/>
        <v>319.5</v>
      </c>
      <c r="Q69" s="3">
        <f t="shared" si="15"/>
        <v>0</v>
      </c>
      <c r="R69" s="3">
        <f t="shared" si="16"/>
        <v>319.5</v>
      </c>
      <c r="S69" s="134"/>
      <c r="T69" s="108">
        <v>6</v>
      </c>
      <c r="U69" s="106" t="s">
        <v>571</v>
      </c>
      <c r="V69" s="106" t="s">
        <v>562</v>
      </c>
    </row>
    <row r="70" spans="2:22">
      <c r="B70" s="1" t="s">
        <v>148</v>
      </c>
      <c r="C70" s="106" t="s">
        <v>449</v>
      </c>
      <c r="D70" s="1" t="s">
        <v>511</v>
      </c>
      <c r="E70" s="92">
        <v>1</v>
      </c>
      <c r="F70" s="92" t="s">
        <v>515</v>
      </c>
      <c r="G70" s="1" t="s">
        <v>535</v>
      </c>
      <c r="H70" s="9">
        <v>36</v>
      </c>
      <c r="I70" s="108">
        <v>5</v>
      </c>
      <c r="J70" s="140">
        <f t="shared" si="17"/>
        <v>2880</v>
      </c>
      <c r="K70" s="92">
        <v>16</v>
      </c>
      <c r="L70" s="86">
        <f>VLOOKUP(T70,様式第10号事業費及び積算根拠資料!$B:$O,7,FALSE)</f>
        <v>0</v>
      </c>
      <c r="M70" s="86">
        <f>VLOOKUP(T70,様式第10号事業費及び積算根拠資料!$B:$O,8,FALSE)</f>
        <v>0</v>
      </c>
      <c r="N70" s="86">
        <f>VLOOKUP(T70,様式第10号事業費及び積算根拠資料!$B:$O,9,FALSE)</f>
        <v>0</v>
      </c>
      <c r="O70" s="121">
        <f>VLOOKUP(T70,様式第10号事業費及び積算根拠資料!$B:$O,10,FALSE)</f>
        <v>0</v>
      </c>
      <c r="P70" s="3">
        <f t="shared" si="14"/>
        <v>12960</v>
      </c>
      <c r="Q70" s="3">
        <f t="shared" si="15"/>
        <v>0</v>
      </c>
      <c r="R70" s="3">
        <f t="shared" si="16"/>
        <v>12960</v>
      </c>
      <c r="S70" s="134"/>
      <c r="T70" s="108">
        <v>10</v>
      </c>
      <c r="U70" s="106" t="s">
        <v>566</v>
      </c>
      <c r="V70" s="106" t="s">
        <v>564</v>
      </c>
    </row>
    <row r="71" spans="2:22">
      <c r="B71" s="1" t="s">
        <v>450</v>
      </c>
      <c r="C71" s="106" t="s">
        <v>429</v>
      </c>
      <c r="D71" s="1" t="s">
        <v>514</v>
      </c>
      <c r="E71" s="92">
        <v>3</v>
      </c>
      <c r="F71" s="92" t="s">
        <v>515</v>
      </c>
      <c r="G71" s="1" t="s">
        <v>622</v>
      </c>
      <c r="H71" s="9">
        <v>105</v>
      </c>
      <c r="I71" s="108">
        <v>5</v>
      </c>
      <c r="J71" s="140">
        <f t="shared" si="17"/>
        <v>3150</v>
      </c>
      <c r="K71" s="92">
        <v>6</v>
      </c>
      <c r="L71" s="86">
        <f>VLOOKUP(T71,様式第10号事業費及び積算根拠資料!$B:$O,7,FALSE)</f>
        <v>0</v>
      </c>
      <c r="M71" s="86">
        <f>VLOOKUP(T71,様式第10号事業費及び積算根拠資料!$B:$O,8,FALSE)</f>
        <v>0</v>
      </c>
      <c r="N71" s="86">
        <f>VLOOKUP(T71,様式第10号事業費及び積算根拠資料!$B:$O,9,FALSE)</f>
        <v>0</v>
      </c>
      <c r="O71" s="121">
        <f>VLOOKUP(T71,様式第10号事業費及び積算根拠資料!$B:$O,10,FALSE)</f>
        <v>0</v>
      </c>
      <c r="P71" s="3">
        <f t="shared" si="14"/>
        <v>14175.000000000002</v>
      </c>
      <c r="Q71" s="3">
        <f t="shared" si="15"/>
        <v>0</v>
      </c>
      <c r="R71" s="3">
        <f t="shared" si="16"/>
        <v>14175.000000000002</v>
      </c>
      <c r="S71" s="134"/>
      <c r="T71" s="108">
        <v>38</v>
      </c>
      <c r="U71" s="106" t="s">
        <v>631</v>
      </c>
      <c r="V71" s="106" t="s">
        <v>564</v>
      </c>
    </row>
    <row r="72" spans="2:22">
      <c r="B72" s="1" t="s">
        <v>171</v>
      </c>
      <c r="C72" s="106" t="s">
        <v>451</v>
      </c>
      <c r="D72" s="1" t="s">
        <v>511</v>
      </c>
      <c r="E72" s="92">
        <v>2</v>
      </c>
      <c r="F72" s="92" t="s">
        <v>512</v>
      </c>
      <c r="G72" s="1" t="s">
        <v>540</v>
      </c>
      <c r="H72" s="9">
        <v>71</v>
      </c>
      <c r="I72" s="108">
        <v>4</v>
      </c>
      <c r="J72" s="140">
        <f t="shared" si="17"/>
        <v>2272</v>
      </c>
      <c r="K72" s="92">
        <v>8</v>
      </c>
      <c r="L72" s="86">
        <f>VLOOKUP(T72,様式第10号事業費及び積算根拠資料!$B:$O,7,FALSE)</f>
        <v>0</v>
      </c>
      <c r="M72" s="86">
        <f>VLOOKUP(T72,様式第10号事業費及び積算根拠資料!$B:$O,8,FALSE)</f>
        <v>0</v>
      </c>
      <c r="N72" s="86">
        <f>VLOOKUP(T72,様式第10号事業費及び積算根拠資料!$B:$O,9,FALSE)</f>
        <v>0</v>
      </c>
      <c r="O72" s="121">
        <f>VLOOKUP(T72,様式第10号事業費及び積算根拠資料!$B:$O,10,FALSE)</f>
        <v>0</v>
      </c>
      <c r="P72" s="3">
        <f t="shared" si="14"/>
        <v>10224</v>
      </c>
      <c r="Q72" s="3">
        <f t="shared" si="15"/>
        <v>0</v>
      </c>
      <c r="R72" s="3">
        <f t="shared" si="16"/>
        <v>10224</v>
      </c>
      <c r="S72" s="134"/>
      <c r="T72" s="108">
        <v>18</v>
      </c>
      <c r="U72" s="106" t="s">
        <v>632</v>
      </c>
      <c r="V72" s="106" t="s">
        <v>562</v>
      </c>
    </row>
    <row r="73" spans="2:22">
      <c r="B73" s="1"/>
      <c r="C73" s="106" t="s">
        <v>422</v>
      </c>
      <c r="D73" s="1" t="s">
        <v>621</v>
      </c>
      <c r="E73" s="92">
        <v>1</v>
      </c>
      <c r="F73" s="92" t="s">
        <v>512</v>
      </c>
      <c r="G73" s="1" t="s">
        <v>534</v>
      </c>
      <c r="H73" s="9">
        <v>22</v>
      </c>
      <c r="I73" s="108">
        <v>4</v>
      </c>
      <c r="J73" s="140">
        <f t="shared" si="17"/>
        <v>88</v>
      </c>
      <c r="K73" s="92">
        <v>1</v>
      </c>
      <c r="L73" s="86">
        <f>VLOOKUP(T73,様式第10号事業費及び積算根拠資料!$B:$O,7,FALSE)</f>
        <v>0</v>
      </c>
      <c r="M73" s="86">
        <f>VLOOKUP(T73,様式第10号事業費及び積算根拠資料!$B:$O,8,FALSE)</f>
        <v>0</v>
      </c>
      <c r="N73" s="86">
        <f>VLOOKUP(T73,様式第10号事業費及び積算根拠資料!$B:$O,9,FALSE)</f>
        <v>0</v>
      </c>
      <c r="O73" s="121">
        <f>VLOOKUP(T73,様式第10号事業費及び積算根拠資料!$B:$O,10,FALSE)</f>
        <v>0</v>
      </c>
      <c r="P73" s="3">
        <f t="shared" si="14"/>
        <v>395.99999999999994</v>
      </c>
      <c r="Q73" s="3">
        <f t="shared" si="15"/>
        <v>0</v>
      </c>
      <c r="R73" s="3">
        <f t="shared" si="16"/>
        <v>395.99999999999994</v>
      </c>
      <c r="S73" s="134"/>
      <c r="T73" s="108">
        <v>65</v>
      </c>
      <c r="U73" s="106" t="s">
        <v>630</v>
      </c>
      <c r="V73" s="106" t="s">
        <v>562</v>
      </c>
    </row>
    <row r="74" spans="2:22">
      <c r="B74" s="1"/>
      <c r="C74" s="106" t="s">
        <v>261</v>
      </c>
      <c r="D74" s="1" t="s">
        <v>524</v>
      </c>
      <c r="E74" s="92">
        <v>1</v>
      </c>
      <c r="F74" s="92" t="s">
        <v>512</v>
      </c>
      <c r="G74" s="1" t="s">
        <v>525</v>
      </c>
      <c r="H74" s="9">
        <v>22</v>
      </c>
      <c r="I74" s="108">
        <v>4</v>
      </c>
      <c r="J74" s="140">
        <f t="shared" si="17"/>
        <v>88</v>
      </c>
      <c r="K74" s="92">
        <v>1</v>
      </c>
      <c r="L74" s="86">
        <f>VLOOKUP(T74,様式第10号事業費及び積算根拠資料!$B:$O,7,FALSE)</f>
        <v>0</v>
      </c>
      <c r="M74" s="86">
        <f>VLOOKUP(T74,様式第10号事業費及び積算根拠資料!$B:$O,8,FALSE)</f>
        <v>0</v>
      </c>
      <c r="N74" s="86">
        <f>VLOOKUP(T74,様式第10号事業費及び積算根拠資料!$B:$O,9,FALSE)</f>
        <v>0</v>
      </c>
      <c r="O74" s="121">
        <f>VLOOKUP(T74,様式第10号事業費及び積算根拠資料!$B:$O,10,FALSE)</f>
        <v>0</v>
      </c>
      <c r="P74" s="3">
        <f t="shared" si="14"/>
        <v>395.99999999999994</v>
      </c>
      <c r="Q74" s="3">
        <f t="shared" si="15"/>
        <v>0</v>
      </c>
      <c r="R74" s="3">
        <f t="shared" si="16"/>
        <v>395.99999999999994</v>
      </c>
      <c r="S74" s="134"/>
      <c r="T74" s="108">
        <v>64</v>
      </c>
      <c r="U74" s="106" t="s">
        <v>611</v>
      </c>
      <c r="V74" s="106" t="s">
        <v>562</v>
      </c>
    </row>
    <row r="75" spans="2:22">
      <c r="B75" s="1" t="s">
        <v>452</v>
      </c>
      <c r="C75" s="106" t="s">
        <v>453</v>
      </c>
      <c r="D75" s="1" t="s">
        <v>511</v>
      </c>
      <c r="E75" s="92">
        <v>2</v>
      </c>
      <c r="F75" s="92" t="s">
        <v>512</v>
      </c>
      <c r="G75" s="1"/>
      <c r="H75" s="9">
        <v>71</v>
      </c>
      <c r="I75" s="108">
        <v>8</v>
      </c>
      <c r="J75" s="140">
        <f t="shared" si="17"/>
        <v>5680</v>
      </c>
      <c r="K75" s="92">
        <v>10</v>
      </c>
      <c r="L75" s="86">
        <f>VLOOKUP(T75,様式第10号事業費及び積算根拠資料!$B:$O,7,FALSE)</f>
        <v>0</v>
      </c>
      <c r="M75" s="86">
        <f>VLOOKUP(T75,様式第10号事業費及び積算根拠資料!$B:$O,8,FALSE)</f>
        <v>0</v>
      </c>
      <c r="N75" s="86">
        <f>VLOOKUP(T75,様式第10号事業費及び積算根拠資料!$B:$O,9,FALSE)</f>
        <v>0</v>
      </c>
      <c r="O75" s="121">
        <f>VLOOKUP(T75,様式第10号事業費及び積算根拠資料!$B:$O,10,FALSE)</f>
        <v>0</v>
      </c>
      <c r="P75" s="3">
        <f t="shared" si="14"/>
        <v>25560</v>
      </c>
      <c r="Q75" s="3">
        <f t="shared" si="15"/>
        <v>0</v>
      </c>
      <c r="R75" s="3">
        <f t="shared" si="16"/>
        <v>25560</v>
      </c>
      <c r="S75" s="134"/>
      <c r="T75" s="108">
        <v>6</v>
      </c>
      <c r="U75" s="106" t="s">
        <v>571</v>
      </c>
      <c r="V75" s="106" t="s">
        <v>562</v>
      </c>
    </row>
    <row r="76" spans="2:22">
      <c r="B76" s="1"/>
      <c r="C76" s="106" t="s">
        <v>454</v>
      </c>
      <c r="D76" s="1" t="s">
        <v>511</v>
      </c>
      <c r="E76" s="92">
        <v>2</v>
      </c>
      <c r="F76" s="92" t="s">
        <v>515</v>
      </c>
      <c r="G76" s="1" t="s">
        <v>544</v>
      </c>
      <c r="H76" s="9">
        <v>71</v>
      </c>
      <c r="I76" s="108">
        <v>8</v>
      </c>
      <c r="J76" s="140">
        <f t="shared" si="17"/>
        <v>1136</v>
      </c>
      <c r="K76" s="92">
        <v>2</v>
      </c>
      <c r="L76" s="86">
        <f>VLOOKUP(T76,様式第10号事業費及び積算根拠資料!$B:$O,7,FALSE)</f>
        <v>0</v>
      </c>
      <c r="M76" s="86">
        <f>VLOOKUP(T76,様式第10号事業費及び積算根拠資料!$B:$O,8,FALSE)</f>
        <v>0</v>
      </c>
      <c r="N76" s="86">
        <f>VLOOKUP(T76,様式第10号事業費及び積算根拠資料!$B:$O,9,FALSE)</f>
        <v>0</v>
      </c>
      <c r="O76" s="121">
        <f>VLOOKUP(T76,様式第10号事業費及び積算根拠資料!$B:$O,10,FALSE)</f>
        <v>0</v>
      </c>
      <c r="P76" s="3">
        <f t="shared" si="14"/>
        <v>5112</v>
      </c>
      <c r="Q76" s="3">
        <f t="shared" si="15"/>
        <v>0</v>
      </c>
      <c r="R76" s="3">
        <f t="shared" si="16"/>
        <v>5112</v>
      </c>
      <c r="S76" s="134"/>
      <c r="T76" s="108">
        <v>24</v>
      </c>
      <c r="U76" s="106" t="s">
        <v>582</v>
      </c>
      <c r="V76" s="106" t="s">
        <v>564</v>
      </c>
    </row>
    <row r="77" spans="2:22">
      <c r="B77" s="1"/>
      <c r="C77" s="106" t="s">
        <v>422</v>
      </c>
      <c r="D77" s="1" t="s">
        <v>621</v>
      </c>
      <c r="E77" s="92">
        <v>1</v>
      </c>
      <c r="F77" s="92" t="s">
        <v>512</v>
      </c>
      <c r="G77" s="1" t="s">
        <v>534</v>
      </c>
      <c r="H77" s="9">
        <v>22</v>
      </c>
      <c r="I77" s="108">
        <v>8</v>
      </c>
      <c r="J77" s="140">
        <f t="shared" si="17"/>
        <v>176</v>
      </c>
      <c r="K77" s="92">
        <v>1</v>
      </c>
      <c r="L77" s="86">
        <f>VLOOKUP(T77,様式第10号事業費及び積算根拠資料!$B:$O,7,FALSE)</f>
        <v>0</v>
      </c>
      <c r="M77" s="86">
        <f>VLOOKUP(T77,様式第10号事業費及び積算根拠資料!$B:$O,8,FALSE)</f>
        <v>0</v>
      </c>
      <c r="N77" s="86">
        <f>VLOOKUP(T77,様式第10号事業費及び積算根拠資料!$B:$O,9,FALSE)</f>
        <v>0</v>
      </c>
      <c r="O77" s="121">
        <f>VLOOKUP(T77,様式第10号事業費及び積算根拠資料!$B:$O,10,FALSE)</f>
        <v>0</v>
      </c>
      <c r="P77" s="3">
        <f t="shared" si="14"/>
        <v>791.99999999999989</v>
      </c>
      <c r="Q77" s="3">
        <f t="shared" si="15"/>
        <v>0</v>
      </c>
      <c r="R77" s="3">
        <f t="shared" si="16"/>
        <v>791.99999999999989</v>
      </c>
      <c r="S77" s="134"/>
      <c r="T77" s="108">
        <v>65</v>
      </c>
      <c r="U77" s="106" t="s">
        <v>630</v>
      </c>
      <c r="V77" s="106" t="s">
        <v>562</v>
      </c>
    </row>
    <row r="78" spans="2:22">
      <c r="B78" s="1"/>
      <c r="C78" s="106" t="s">
        <v>261</v>
      </c>
      <c r="D78" s="1" t="s">
        <v>524</v>
      </c>
      <c r="E78" s="92">
        <v>1</v>
      </c>
      <c r="F78" s="92" t="s">
        <v>512</v>
      </c>
      <c r="G78" s="1" t="s">
        <v>525</v>
      </c>
      <c r="H78" s="9">
        <v>22</v>
      </c>
      <c r="I78" s="108">
        <v>8</v>
      </c>
      <c r="J78" s="140">
        <f t="shared" si="17"/>
        <v>176</v>
      </c>
      <c r="K78" s="92">
        <v>1</v>
      </c>
      <c r="L78" s="86">
        <f>VLOOKUP(T78,様式第10号事業費及び積算根拠資料!$B:$O,7,FALSE)</f>
        <v>0</v>
      </c>
      <c r="M78" s="86">
        <f>VLOOKUP(T78,様式第10号事業費及び積算根拠資料!$B:$O,8,FALSE)</f>
        <v>0</v>
      </c>
      <c r="N78" s="86">
        <f>VLOOKUP(T78,様式第10号事業費及び積算根拠資料!$B:$O,9,FALSE)</f>
        <v>0</v>
      </c>
      <c r="O78" s="121">
        <f>VLOOKUP(T78,様式第10号事業費及び積算根拠資料!$B:$O,10,FALSE)</f>
        <v>0</v>
      </c>
      <c r="P78" s="3">
        <f t="shared" si="14"/>
        <v>791.99999999999989</v>
      </c>
      <c r="Q78" s="3">
        <f t="shared" si="15"/>
        <v>0</v>
      </c>
      <c r="R78" s="3">
        <f t="shared" si="16"/>
        <v>791.99999999999989</v>
      </c>
      <c r="S78" s="134"/>
      <c r="T78" s="108">
        <v>64</v>
      </c>
      <c r="U78" s="106" t="s">
        <v>611</v>
      </c>
      <c r="V78" s="106" t="s">
        <v>562</v>
      </c>
    </row>
    <row r="79" spans="2:22">
      <c r="B79" s="1" t="s">
        <v>452</v>
      </c>
      <c r="C79" s="106" t="s">
        <v>453</v>
      </c>
      <c r="D79" s="1" t="s">
        <v>511</v>
      </c>
      <c r="E79" s="92">
        <v>2</v>
      </c>
      <c r="F79" s="92" t="s">
        <v>512</v>
      </c>
      <c r="G79" s="1"/>
      <c r="H79" s="9">
        <v>71</v>
      </c>
      <c r="I79" s="108">
        <v>8</v>
      </c>
      <c r="J79" s="140">
        <f t="shared" si="17"/>
        <v>4544</v>
      </c>
      <c r="K79" s="92">
        <v>8</v>
      </c>
      <c r="L79" s="86">
        <f>VLOOKUP(T79,様式第10号事業費及び積算根拠資料!$B:$O,7,FALSE)</f>
        <v>0</v>
      </c>
      <c r="M79" s="86">
        <f>VLOOKUP(T79,様式第10号事業費及び積算根拠資料!$B:$O,8,FALSE)</f>
        <v>0</v>
      </c>
      <c r="N79" s="86">
        <f>VLOOKUP(T79,様式第10号事業費及び積算根拠資料!$B:$O,9,FALSE)</f>
        <v>0</v>
      </c>
      <c r="O79" s="121">
        <f>VLOOKUP(T79,様式第10号事業費及び積算根拠資料!$B:$O,10,FALSE)</f>
        <v>0</v>
      </c>
      <c r="P79" s="3">
        <f t="shared" si="14"/>
        <v>20448</v>
      </c>
      <c r="Q79" s="3">
        <f t="shared" si="15"/>
        <v>0</v>
      </c>
      <c r="R79" s="3">
        <f t="shared" si="16"/>
        <v>20448</v>
      </c>
      <c r="S79" s="134"/>
      <c r="T79" s="108">
        <v>6</v>
      </c>
      <c r="U79" s="106" t="s">
        <v>571</v>
      </c>
      <c r="V79" s="106" t="s">
        <v>562</v>
      </c>
    </row>
    <row r="80" spans="2:22">
      <c r="B80" s="1"/>
      <c r="C80" s="106" t="s">
        <v>454</v>
      </c>
      <c r="D80" s="1" t="s">
        <v>511</v>
      </c>
      <c r="E80" s="92">
        <v>2</v>
      </c>
      <c r="F80" s="92" t="s">
        <v>515</v>
      </c>
      <c r="G80" s="1" t="s">
        <v>544</v>
      </c>
      <c r="H80" s="9">
        <v>71</v>
      </c>
      <c r="I80" s="108">
        <v>8</v>
      </c>
      <c r="J80" s="140">
        <f t="shared" si="17"/>
        <v>1136</v>
      </c>
      <c r="K80" s="92">
        <v>2</v>
      </c>
      <c r="L80" s="86">
        <f>VLOOKUP(T80,様式第10号事業費及び積算根拠資料!$B:$O,7,FALSE)</f>
        <v>0</v>
      </c>
      <c r="M80" s="86">
        <f>VLOOKUP(T80,様式第10号事業費及び積算根拠資料!$B:$O,8,FALSE)</f>
        <v>0</v>
      </c>
      <c r="N80" s="86">
        <f>VLOOKUP(T80,様式第10号事業費及び積算根拠資料!$B:$O,9,FALSE)</f>
        <v>0</v>
      </c>
      <c r="O80" s="121">
        <f>VLOOKUP(T80,様式第10号事業費及び積算根拠資料!$B:$O,10,FALSE)</f>
        <v>0</v>
      </c>
      <c r="P80" s="3">
        <f t="shared" si="14"/>
        <v>5112</v>
      </c>
      <c r="Q80" s="3">
        <f t="shared" si="15"/>
        <v>0</v>
      </c>
      <c r="R80" s="3">
        <f t="shared" si="16"/>
        <v>5112</v>
      </c>
      <c r="S80" s="134"/>
      <c r="T80" s="108">
        <v>24</v>
      </c>
      <c r="U80" s="106" t="s">
        <v>582</v>
      </c>
      <c r="V80" s="106" t="s">
        <v>564</v>
      </c>
    </row>
    <row r="81" spans="2:22">
      <c r="B81" s="1" t="s">
        <v>455</v>
      </c>
      <c r="C81" s="106" t="s">
        <v>453</v>
      </c>
      <c r="D81" s="1" t="s">
        <v>511</v>
      </c>
      <c r="E81" s="92">
        <v>2</v>
      </c>
      <c r="F81" s="92" t="s">
        <v>512</v>
      </c>
      <c r="G81" s="1"/>
      <c r="H81" s="9">
        <v>71</v>
      </c>
      <c r="I81" s="108">
        <v>1</v>
      </c>
      <c r="J81" s="140">
        <f t="shared" si="17"/>
        <v>639</v>
      </c>
      <c r="K81" s="92">
        <v>9</v>
      </c>
      <c r="L81" s="86">
        <f>VLOOKUP(T81,様式第10号事業費及び積算根拠資料!$B:$O,7,FALSE)</f>
        <v>0</v>
      </c>
      <c r="M81" s="86">
        <f>VLOOKUP(T81,様式第10号事業費及び積算根拠資料!$B:$O,8,FALSE)</f>
        <v>0</v>
      </c>
      <c r="N81" s="86">
        <f>VLOOKUP(T81,様式第10号事業費及び積算根拠資料!$B:$O,9,FALSE)</f>
        <v>0</v>
      </c>
      <c r="O81" s="121">
        <f>VLOOKUP(T81,様式第10号事業費及び積算根拠資料!$B:$O,10,FALSE)</f>
        <v>0</v>
      </c>
      <c r="P81" s="3">
        <f t="shared" si="14"/>
        <v>2875.4999999999995</v>
      </c>
      <c r="Q81" s="3">
        <f t="shared" si="15"/>
        <v>0</v>
      </c>
      <c r="R81" s="3">
        <f t="shared" si="16"/>
        <v>2875.4999999999995</v>
      </c>
      <c r="S81" s="134"/>
      <c r="T81" s="108">
        <v>6</v>
      </c>
      <c r="U81" s="106" t="s">
        <v>571</v>
      </c>
      <c r="V81" s="106" t="s">
        <v>562</v>
      </c>
    </row>
    <row r="82" spans="2:22">
      <c r="B82" s="1"/>
      <c r="C82" s="106" t="s">
        <v>454</v>
      </c>
      <c r="D82" s="1" t="s">
        <v>511</v>
      </c>
      <c r="E82" s="92">
        <v>2</v>
      </c>
      <c r="F82" s="92" t="s">
        <v>515</v>
      </c>
      <c r="G82" s="1" t="s">
        <v>544</v>
      </c>
      <c r="H82" s="9">
        <v>71</v>
      </c>
      <c r="I82" s="108">
        <v>1</v>
      </c>
      <c r="J82" s="140">
        <f t="shared" si="17"/>
        <v>142</v>
      </c>
      <c r="K82" s="92">
        <v>2</v>
      </c>
      <c r="L82" s="86">
        <f>VLOOKUP(T82,様式第10号事業費及び積算根拠資料!$B:$O,7,FALSE)</f>
        <v>0</v>
      </c>
      <c r="M82" s="86">
        <f>VLOOKUP(T82,様式第10号事業費及び積算根拠資料!$B:$O,8,FALSE)</f>
        <v>0</v>
      </c>
      <c r="N82" s="86">
        <f>VLOOKUP(T82,様式第10号事業費及び積算根拠資料!$B:$O,9,FALSE)</f>
        <v>0</v>
      </c>
      <c r="O82" s="121">
        <f>VLOOKUP(T82,様式第10号事業費及び積算根拠資料!$B:$O,10,FALSE)</f>
        <v>0</v>
      </c>
      <c r="P82" s="3">
        <f t="shared" si="14"/>
        <v>639</v>
      </c>
      <c r="Q82" s="3">
        <f t="shared" si="15"/>
        <v>0</v>
      </c>
      <c r="R82" s="3">
        <f t="shared" si="16"/>
        <v>639</v>
      </c>
      <c r="S82" s="134"/>
      <c r="T82" s="108">
        <v>24</v>
      </c>
      <c r="U82" s="106" t="s">
        <v>582</v>
      </c>
      <c r="V82" s="106" t="s">
        <v>564</v>
      </c>
    </row>
    <row r="83" spans="2:22">
      <c r="B83" s="1" t="s">
        <v>456</v>
      </c>
      <c r="C83" s="106" t="s">
        <v>453</v>
      </c>
      <c r="D83" s="1" t="s">
        <v>511</v>
      </c>
      <c r="E83" s="92">
        <v>2</v>
      </c>
      <c r="F83" s="92" t="s">
        <v>512</v>
      </c>
      <c r="G83" s="1"/>
      <c r="H83" s="9">
        <v>71</v>
      </c>
      <c r="I83" s="108">
        <v>8</v>
      </c>
      <c r="J83" s="140">
        <f t="shared" si="17"/>
        <v>5112</v>
      </c>
      <c r="K83" s="92">
        <v>9</v>
      </c>
      <c r="L83" s="86">
        <f>VLOOKUP(T83,様式第10号事業費及び積算根拠資料!$B:$O,7,FALSE)</f>
        <v>0</v>
      </c>
      <c r="M83" s="86">
        <f>VLOOKUP(T83,様式第10号事業費及び積算根拠資料!$B:$O,8,FALSE)</f>
        <v>0</v>
      </c>
      <c r="N83" s="86">
        <f>VLOOKUP(T83,様式第10号事業費及び積算根拠資料!$B:$O,9,FALSE)</f>
        <v>0</v>
      </c>
      <c r="O83" s="121">
        <f>VLOOKUP(T83,様式第10号事業費及び積算根拠資料!$B:$O,10,FALSE)</f>
        <v>0</v>
      </c>
      <c r="P83" s="3">
        <f t="shared" si="14"/>
        <v>23003.999999999996</v>
      </c>
      <c r="Q83" s="3">
        <f t="shared" si="15"/>
        <v>0</v>
      </c>
      <c r="R83" s="3">
        <f t="shared" si="16"/>
        <v>23003.999999999996</v>
      </c>
      <c r="S83" s="134"/>
      <c r="T83" s="108">
        <v>6</v>
      </c>
      <c r="U83" s="106" t="s">
        <v>571</v>
      </c>
      <c r="V83" s="106" t="s">
        <v>562</v>
      </c>
    </row>
    <row r="84" spans="2:22">
      <c r="B84" s="1"/>
      <c r="C84" s="106" t="s">
        <v>454</v>
      </c>
      <c r="D84" s="1" t="s">
        <v>511</v>
      </c>
      <c r="E84" s="92">
        <v>2</v>
      </c>
      <c r="F84" s="92" t="s">
        <v>515</v>
      </c>
      <c r="G84" s="1" t="s">
        <v>544</v>
      </c>
      <c r="H84" s="9">
        <v>71</v>
      </c>
      <c r="I84" s="108">
        <v>8</v>
      </c>
      <c r="J84" s="140">
        <f t="shared" si="17"/>
        <v>1136</v>
      </c>
      <c r="K84" s="92">
        <v>2</v>
      </c>
      <c r="L84" s="86">
        <f>VLOOKUP(T84,様式第10号事業費及び積算根拠資料!$B:$O,7,FALSE)</f>
        <v>0</v>
      </c>
      <c r="M84" s="86">
        <f>VLOOKUP(T84,様式第10号事業費及び積算根拠資料!$B:$O,8,FALSE)</f>
        <v>0</v>
      </c>
      <c r="N84" s="86">
        <f>VLOOKUP(T84,様式第10号事業費及び積算根拠資料!$B:$O,9,FALSE)</f>
        <v>0</v>
      </c>
      <c r="O84" s="121">
        <f>VLOOKUP(T84,様式第10号事業費及び積算根拠資料!$B:$O,10,FALSE)</f>
        <v>0</v>
      </c>
      <c r="P84" s="3">
        <f t="shared" si="14"/>
        <v>5112</v>
      </c>
      <c r="Q84" s="3">
        <f t="shared" si="15"/>
        <v>0</v>
      </c>
      <c r="R84" s="3">
        <f t="shared" si="16"/>
        <v>5112</v>
      </c>
      <c r="S84" s="134"/>
      <c r="T84" s="108">
        <v>24</v>
      </c>
      <c r="U84" s="106" t="s">
        <v>582</v>
      </c>
      <c r="V84" s="106" t="s">
        <v>564</v>
      </c>
    </row>
    <row r="85" spans="2:22">
      <c r="B85" s="1" t="s">
        <v>456</v>
      </c>
      <c r="C85" s="106" t="s">
        <v>453</v>
      </c>
      <c r="D85" s="1" t="s">
        <v>511</v>
      </c>
      <c r="E85" s="92">
        <v>2</v>
      </c>
      <c r="F85" s="92" t="s">
        <v>512</v>
      </c>
      <c r="G85" s="1"/>
      <c r="H85" s="9">
        <v>71</v>
      </c>
      <c r="I85" s="108">
        <v>8</v>
      </c>
      <c r="J85" s="140">
        <f t="shared" si="17"/>
        <v>5112</v>
      </c>
      <c r="K85" s="92">
        <v>9</v>
      </c>
      <c r="L85" s="86">
        <f>VLOOKUP(T85,様式第10号事業費及び積算根拠資料!$B:$O,7,FALSE)</f>
        <v>0</v>
      </c>
      <c r="M85" s="86">
        <f>VLOOKUP(T85,様式第10号事業費及び積算根拠資料!$B:$O,8,FALSE)</f>
        <v>0</v>
      </c>
      <c r="N85" s="86">
        <f>VLOOKUP(T85,様式第10号事業費及び積算根拠資料!$B:$O,9,FALSE)</f>
        <v>0</v>
      </c>
      <c r="O85" s="121">
        <f>VLOOKUP(T85,様式第10号事業費及び積算根拠資料!$B:$O,10,FALSE)</f>
        <v>0</v>
      </c>
      <c r="P85" s="3">
        <f t="shared" si="14"/>
        <v>23003.999999999996</v>
      </c>
      <c r="Q85" s="3">
        <f t="shared" si="15"/>
        <v>0</v>
      </c>
      <c r="R85" s="3">
        <f t="shared" si="16"/>
        <v>23003.999999999996</v>
      </c>
      <c r="S85" s="134"/>
      <c r="T85" s="108">
        <v>6</v>
      </c>
      <c r="U85" s="106" t="s">
        <v>571</v>
      </c>
      <c r="V85" s="106" t="s">
        <v>562</v>
      </c>
    </row>
    <row r="86" spans="2:22">
      <c r="B86" s="1"/>
      <c r="C86" s="106" t="s">
        <v>454</v>
      </c>
      <c r="D86" s="1" t="s">
        <v>511</v>
      </c>
      <c r="E86" s="92">
        <v>2</v>
      </c>
      <c r="F86" s="92" t="s">
        <v>515</v>
      </c>
      <c r="G86" s="1" t="s">
        <v>544</v>
      </c>
      <c r="H86" s="9">
        <v>71</v>
      </c>
      <c r="I86" s="108">
        <v>8</v>
      </c>
      <c r="J86" s="140">
        <f t="shared" si="17"/>
        <v>1136</v>
      </c>
      <c r="K86" s="92">
        <v>2</v>
      </c>
      <c r="L86" s="86">
        <f>VLOOKUP(T86,様式第10号事業費及び積算根拠資料!$B:$O,7,FALSE)</f>
        <v>0</v>
      </c>
      <c r="M86" s="86">
        <f>VLOOKUP(T86,様式第10号事業費及び積算根拠資料!$B:$O,8,FALSE)</f>
        <v>0</v>
      </c>
      <c r="N86" s="86">
        <f>VLOOKUP(T86,様式第10号事業費及び積算根拠資料!$B:$O,9,FALSE)</f>
        <v>0</v>
      </c>
      <c r="O86" s="121">
        <f>VLOOKUP(T86,様式第10号事業費及び積算根拠資料!$B:$O,10,FALSE)</f>
        <v>0</v>
      </c>
      <c r="P86" s="3">
        <f t="shared" si="14"/>
        <v>5112</v>
      </c>
      <c r="Q86" s="3">
        <f t="shared" si="15"/>
        <v>0</v>
      </c>
      <c r="R86" s="3">
        <f t="shared" si="16"/>
        <v>5112</v>
      </c>
      <c r="S86" s="134"/>
      <c r="T86" s="108">
        <v>24</v>
      </c>
      <c r="U86" s="106" t="s">
        <v>582</v>
      </c>
      <c r="V86" s="106" t="s">
        <v>564</v>
      </c>
    </row>
    <row r="87" spans="2:22">
      <c r="B87" s="1" t="s">
        <v>456</v>
      </c>
      <c r="C87" s="106" t="s">
        <v>453</v>
      </c>
      <c r="D87" s="1" t="s">
        <v>511</v>
      </c>
      <c r="E87" s="92">
        <v>2</v>
      </c>
      <c r="F87" s="92" t="s">
        <v>512</v>
      </c>
      <c r="G87" s="1"/>
      <c r="H87" s="9">
        <v>71</v>
      </c>
      <c r="I87" s="108">
        <v>8</v>
      </c>
      <c r="J87" s="140">
        <f t="shared" si="17"/>
        <v>5112</v>
      </c>
      <c r="K87" s="92">
        <v>9</v>
      </c>
      <c r="L87" s="86">
        <f>VLOOKUP(T87,様式第10号事業費及び積算根拠資料!$B:$O,7,FALSE)</f>
        <v>0</v>
      </c>
      <c r="M87" s="86">
        <f>VLOOKUP(T87,様式第10号事業費及び積算根拠資料!$B:$O,8,FALSE)</f>
        <v>0</v>
      </c>
      <c r="N87" s="86">
        <f>VLOOKUP(T87,様式第10号事業費及び積算根拠資料!$B:$O,9,FALSE)</f>
        <v>0</v>
      </c>
      <c r="O87" s="121">
        <f>VLOOKUP(T87,様式第10号事業費及び積算根拠資料!$B:$O,10,FALSE)</f>
        <v>0</v>
      </c>
      <c r="P87" s="3">
        <f t="shared" si="14"/>
        <v>23003.999999999996</v>
      </c>
      <c r="Q87" s="3">
        <f t="shared" si="15"/>
        <v>0</v>
      </c>
      <c r="R87" s="3">
        <f t="shared" si="16"/>
        <v>23003.999999999996</v>
      </c>
      <c r="S87" s="134"/>
      <c r="T87" s="108">
        <v>6</v>
      </c>
      <c r="U87" s="106" t="s">
        <v>571</v>
      </c>
      <c r="V87" s="106" t="s">
        <v>562</v>
      </c>
    </row>
    <row r="88" spans="2:22">
      <c r="B88" s="1"/>
      <c r="C88" s="106" t="s">
        <v>454</v>
      </c>
      <c r="D88" s="1" t="s">
        <v>511</v>
      </c>
      <c r="E88" s="92">
        <v>2</v>
      </c>
      <c r="F88" s="92" t="s">
        <v>515</v>
      </c>
      <c r="G88" s="1" t="s">
        <v>544</v>
      </c>
      <c r="H88" s="9">
        <v>71</v>
      </c>
      <c r="I88" s="108">
        <v>8</v>
      </c>
      <c r="J88" s="140">
        <f t="shared" si="17"/>
        <v>1136</v>
      </c>
      <c r="K88" s="92">
        <v>2</v>
      </c>
      <c r="L88" s="86">
        <f>VLOOKUP(T88,様式第10号事業費及び積算根拠資料!$B:$O,7,FALSE)</f>
        <v>0</v>
      </c>
      <c r="M88" s="86">
        <f>VLOOKUP(T88,様式第10号事業費及び積算根拠資料!$B:$O,8,FALSE)</f>
        <v>0</v>
      </c>
      <c r="N88" s="86">
        <f>VLOOKUP(T88,様式第10号事業費及び積算根拠資料!$B:$O,9,FALSE)</f>
        <v>0</v>
      </c>
      <c r="O88" s="121">
        <f>VLOOKUP(T88,様式第10号事業費及び積算根拠資料!$B:$O,10,FALSE)</f>
        <v>0</v>
      </c>
      <c r="P88" s="3">
        <f t="shared" si="14"/>
        <v>5112</v>
      </c>
      <c r="Q88" s="3">
        <f t="shared" si="15"/>
        <v>0</v>
      </c>
      <c r="R88" s="3">
        <f t="shared" si="16"/>
        <v>5112</v>
      </c>
      <c r="S88" s="134"/>
      <c r="T88" s="108">
        <v>24</v>
      </c>
      <c r="U88" s="106" t="s">
        <v>582</v>
      </c>
      <c r="V88" s="106" t="s">
        <v>564</v>
      </c>
    </row>
    <row r="89" spans="2:22">
      <c r="B89" s="1" t="s">
        <v>148</v>
      </c>
      <c r="C89" s="106" t="s">
        <v>449</v>
      </c>
      <c r="D89" s="1" t="s">
        <v>511</v>
      </c>
      <c r="E89" s="92">
        <v>1</v>
      </c>
      <c r="F89" s="92" t="s">
        <v>515</v>
      </c>
      <c r="G89" s="1" t="s">
        <v>535</v>
      </c>
      <c r="H89" s="9">
        <v>36</v>
      </c>
      <c r="I89" s="108">
        <v>5</v>
      </c>
      <c r="J89" s="140">
        <f t="shared" si="17"/>
        <v>3240</v>
      </c>
      <c r="K89" s="92">
        <v>18</v>
      </c>
      <c r="L89" s="86">
        <f>VLOOKUP(T89,様式第10号事業費及び積算根拠資料!$B:$O,7,FALSE)</f>
        <v>0</v>
      </c>
      <c r="M89" s="86">
        <f>VLOOKUP(T89,様式第10号事業費及び積算根拠資料!$B:$O,8,FALSE)</f>
        <v>0</v>
      </c>
      <c r="N89" s="86">
        <f>VLOOKUP(T89,様式第10号事業費及び積算根拠資料!$B:$O,9,FALSE)</f>
        <v>0</v>
      </c>
      <c r="O89" s="121">
        <f>VLOOKUP(T89,様式第10号事業費及び積算根拠資料!$B:$O,10,FALSE)</f>
        <v>0</v>
      </c>
      <c r="P89" s="3">
        <f t="shared" si="14"/>
        <v>14580</v>
      </c>
      <c r="Q89" s="3">
        <f t="shared" si="15"/>
        <v>0</v>
      </c>
      <c r="R89" s="3">
        <f t="shared" si="16"/>
        <v>14580</v>
      </c>
      <c r="S89" s="134"/>
      <c r="T89" s="108">
        <v>10</v>
      </c>
      <c r="U89" s="106" t="s">
        <v>566</v>
      </c>
      <c r="V89" s="106" t="s">
        <v>564</v>
      </c>
    </row>
    <row r="90" spans="2:22">
      <c r="B90" s="96"/>
      <c r="C90" s="107"/>
      <c r="D90" s="2"/>
      <c r="E90" s="4"/>
      <c r="F90" s="4"/>
      <c r="G90" s="2"/>
      <c r="H90" s="144"/>
      <c r="I90" s="114"/>
      <c r="J90" s="115"/>
      <c r="K90" s="4"/>
      <c r="L90" s="80"/>
      <c r="M90" s="80"/>
      <c r="N90" s="80"/>
      <c r="O90" s="80"/>
      <c r="P90" s="80"/>
      <c r="Q90" s="80"/>
      <c r="R90" s="131"/>
      <c r="S90" s="80"/>
      <c r="T90" s="108"/>
      <c r="U90" s="106"/>
      <c r="V90" s="106"/>
    </row>
    <row r="91" spans="2:22">
      <c r="B91" s="96" t="s">
        <v>150</v>
      </c>
      <c r="C91" s="107"/>
      <c r="D91" s="2"/>
      <c r="E91" s="4"/>
      <c r="F91" s="4"/>
      <c r="G91" s="2"/>
      <c r="H91" s="145"/>
      <c r="I91" s="110"/>
      <c r="J91" s="116"/>
      <c r="K91" s="4"/>
      <c r="L91" s="82"/>
      <c r="M91" s="82"/>
      <c r="N91" s="82"/>
      <c r="O91" s="82"/>
      <c r="P91" s="82"/>
      <c r="Q91" s="82"/>
      <c r="R91" s="132"/>
      <c r="S91" s="82"/>
      <c r="T91" s="108"/>
      <c r="U91" s="106"/>
      <c r="V91" s="106"/>
    </row>
    <row r="92" spans="2:22">
      <c r="B92" s="1" t="s">
        <v>169</v>
      </c>
      <c r="C92" s="106" t="s">
        <v>426</v>
      </c>
      <c r="D92" s="1" t="s">
        <v>511</v>
      </c>
      <c r="E92" s="92">
        <v>2</v>
      </c>
      <c r="F92" s="92" t="s">
        <v>515</v>
      </c>
      <c r="G92" s="1" t="s">
        <v>545</v>
      </c>
      <c r="H92" s="9">
        <v>71</v>
      </c>
      <c r="I92" s="108">
        <v>4</v>
      </c>
      <c r="J92" s="140">
        <f t="shared" ref="J92:J131" si="18">K92*H92*I92</f>
        <v>2272</v>
      </c>
      <c r="K92" s="92">
        <v>8</v>
      </c>
      <c r="L92" s="86">
        <f>VLOOKUP(T92,様式第10号事業費及び積算根拠資料!$B:$O,7,FALSE)</f>
        <v>0</v>
      </c>
      <c r="M92" s="86">
        <f>VLOOKUP(T92,様式第10号事業費及び積算根拠資料!$B:$O,8,FALSE)</f>
        <v>0</v>
      </c>
      <c r="N92" s="86">
        <f>VLOOKUP(T92,様式第10号事業費及び積算根拠資料!$B:$O,9,FALSE)</f>
        <v>0</v>
      </c>
      <c r="O92" s="121">
        <f>VLOOKUP(T92,様式第10号事業費及び積算根拠資料!$B:$O,10,FALSE)</f>
        <v>0</v>
      </c>
      <c r="P92" s="3">
        <f t="shared" ref="P92:P106" si="19">H92/1000*I92*K92*200*$R$1</f>
        <v>10224</v>
      </c>
      <c r="Q92" s="3">
        <f t="shared" ref="Q92:Q106" si="20">O92/1000*I92*K92*200*$R$1</f>
        <v>0</v>
      </c>
      <c r="R92" s="3">
        <f t="shared" ref="R92:R106" si="21">P92-Q92</f>
        <v>10224</v>
      </c>
      <c r="S92" s="134"/>
      <c r="T92" s="108">
        <v>11</v>
      </c>
      <c r="U92" s="106" t="s">
        <v>571</v>
      </c>
      <c r="V92" s="106" t="s">
        <v>564</v>
      </c>
    </row>
    <row r="93" spans="2:22">
      <c r="B93" s="1"/>
      <c r="C93" s="106" t="s">
        <v>457</v>
      </c>
      <c r="D93" s="1" t="s">
        <v>511</v>
      </c>
      <c r="E93" s="92">
        <v>2</v>
      </c>
      <c r="F93" s="92" t="s">
        <v>515</v>
      </c>
      <c r="G93" s="1" t="s">
        <v>629</v>
      </c>
      <c r="H93" s="9">
        <v>71</v>
      </c>
      <c r="I93" s="108">
        <v>4</v>
      </c>
      <c r="J93" s="140">
        <f t="shared" si="18"/>
        <v>1136</v>
      </c>
      <c r="K93" s="92">
        <v>4</v>
      </c>
      <c r="L93" s="86">
        <f>VLOOKUP(T93,様式第10号事業費及び積算根拠資料!$B:$O,7,FALSE)</f>
        <v>0</v>
      </c>
      <c r="M93" s="86">
        <f>VLOOKUP(T93,様式第10号事業費及び積算根拠資料!$B:$O,8,FALSE)</f>
        <v>0</v>
      </c>
      <c r="N93" s="86">
        <f>VLOOKUP(T93,様式第10号事業費及び積算根拠資料!$B:$O,9,FALSE)</f>
        <v>0</v>
      </c>
      <c r="O93" s="121">
        <f>VLOOKUP(T93,様式第10号事業費及び積算根拠資料!$B:$O,10,FALSE)</f>
        <v>0</v>
      </c>
      <c r="P93" s="3">
        <f t="shared" si="19"/>
        <v>5112</v>
      </c>
      <c r="Q93" s="3">
        <f t="shared" si="20"/>
        <v>0</v>
      </c>
      <c r="R93" s="3">
        <f t="shared" si="21"/>
        <v>5112</v>
      </c>
      <c r="S93" s="134"/>
      <c r="T93" s="108">
        <v>11</v>
      </c>
      <c r="U93" s="106" t="s">
        <v>571</v>
      </c>
      <c r="V93" s="106" t="s">
        <v>564</v>
      </c>
    </row>
    <row r="94" spans="2:22">
      <c r="B94" s="1"/>
      <c r="C94" s="106" t="s">
        <v>454</v>
      </c>
      <c r="D94" s="1" t="s">
        <v>511</v>
      </c>
      <c r="E94" s="92">
        <v>2</v>
      </c>
      <c r="F94" s="92" t="s">
        <v>515</v>
      </c>
      <c r="G94" s="1" t="s">
        <v>544</v>
      </c>
      <c r="H94" s="9">
        <v>71</v>
      </c>
      <c r="I94" s="108">
        <v>4</v>
      </c>
      <c r="J94" s="140">
        <f t="shared" si="18"/>
        <v>568</v>
      </c>
      <c r="K94" s="92">
        <v>2</v>
      </c>
      <c r="L94" s="86">
        <f>VLOOKUP(T94,様式第10号事業費及び積算根拠資料!$B:$O,7,FALSE)</f>
        <v>0</v>
      </c>
      <c r="M94" s="86">
        <f>VLOOKUP(T94,様式第10号事業費及び積算根拠資料!$B:$O,8,FALSE)</f>
        <v>0</v>
      </c>
      <c r="N94" s="86">
        <f>VLOOKUP(T94,様式第10号事業費及び積算根拠資料!$B:$O,9,FALSE)</f>
        <v>0</v>
      </c>
      <c r="O94" s="121">
        <f>VLOOKUP(T94,様式第10号事業費及び積算根拠資料!$B:$O,10,FALSE)</f>
        <v>0</v>
      </c>
      <c r="P94" s="3">
        <f t="shared" si="19"/>
        <v>2556</v>
      </c>
      <c r="Q94" s="3">
        <f t="shared" si="20"/>
        <v>0</v>
      </c>
      <c r="R94" s="3">
        <f t="shared" si="21"/>
        <v>2556</v>
      </c>
      <c r="S94" s="134"/>
      <c r="T94" s="108">
        <v>24</v>
      </c>
      <c r="U94" s="106" t="s">
        <v>582</v>
      </c>
      <c r="V94" s="106" t="s">
        <v>564</v>
      </c>
    </row>
    <row r="95" spans="2:22">
      <c r="B95" s="1" t="s">
        <v>172</v>
      </c>
      <c r="C95" s="106" t="s">
        <v>431</v>
      </c>
      <c r="D95" s="1" t="s">
        <v>511</v>
      </c>
      <c r="E95" s="92">
        <v>2</v>
      </c>
      <c r="F95" s="92" t="s">
        <v>515</v>
      </c>
      <c r="G95" s="1" t="s">
        <v>535</v>
      </c>
      <c r="H95" s="9">
        <v>71</v>
      </c>
      <c r="I95" s="108">
        <v>2</v>
      </c>
      <c r="J95" s="140">
        <f t="shared" si="18"/>
        <v>2840</v>
      </c>
      <c r="K95" s="92">
        <v>20</v>
      </c>
      <c r="L95" s="86">
        <f>VLOOKUP(T95,様式第10号事業費及び積算根拠資料!$B:$O,7,FALSE)</f>
        <v>0</v>
      </c>
      <c r="M95" s="86">
        <f>VLOOKUP(T95,様式第10号事業費及び積算根拠資料!$B:$O,8,FALSE)</f>
        <v>0</v>
      </c>
      <c r="N95" s="86">
        <f>VLOOKUP(T95,様式第10号事業費及び積算根拠資料!$B:$O,9,FALSE)</f>
        <v>0</v>
      </c>
      <c r="O95" s="121">
        <f>VLOOKUP(T95,様式第10号事業費及び積算根拠資料!$B:$O,10,FALSE)</f>
        <v>0</v>
      </c>
      <c r="P95" s="3">
        <f t="shared" si="19"/>
        <v>12780</v>
      </c>
      <c r="Q95" s="3">
        <f t="shared" si="20"/>
        <v>0</v>
      </c>
      <c r="R95" s="3">
        <f t="shared" si="21"/>
        <v>12780</v>
      </c>
      <c r="S95" s="134"/>
      <c r="T95" s="108">
        <v>11</v>
      </c>
      <c r="U95" s="106" t="s">
        <v>571</v>
      </c>
      <c r="V95" s="106" t="s">
        <v>564</v>
      </c>
    </row>
    <row r="96" spans="2:22">
      <c r="B96" s="1" t="s">
        <v>458</v>
      </c>
      <c r="C96" s="106" t="s">
        <v>426</v>
      </c>
      <c r="D96" s="1" t="s">
        <v>511</v>
      </c>
      <c r="E96" s="92">
        <v>2</v>
      </c>
      <c r="F96" s="92" t="s">
        <v>515</v>
      </c>
      <c r="G96" s="1" t="s">
        <v>545</v>
      </c>
      <c r="H96" s="9">
        <v>71</v>
      </c>
      <c r="I96" s="108">
        <v>4</v>
      </c>
      <c r="J96" s="140">
        <f t="shared" si="18"/>
        <v>2272</v>
      </c>
      <c r="K96" s="92">
        <v>8</v>
      </c>
      <c r="L96" s="86">
        <f>VLOOKUP(T96,様式第10号事業費及び積算根拠資料!$B:$O,7,FALSE)</f>
        <v>0</v>
      </c>
      <c r="M96" s="86">
        <f>VLOOKUP(T96,様式第10号事業費及び積算根拠資料!$B:$O,8,FALSE)</f>
        <v>0</v>
      </c>
      <c r="N96" s="86">
        <f>VLOOKUP(T96,様式第10号事業費及び積算根拠資料!$B:$O,9,FALSE)</f>
        <v>0</v>
      </c>
      <c r="O96" s="121">
        <f>VLOOKUP(T96,様式第10号事業費及び積算根拠資料!$B:$O,10,FALSE)</f>
        <v>0</v>
      </c>
      <c r="P96" s="3">
        <f t="shared" si="19"/>
        <v>10224</v>
      </c>
      <c r="Q96" s="3">
        <f t="shared" si="20"/>
        <v>0</v>
      </c>
      <c r="R96" s="3">
        <f t="shared" si="21"/>
        <v>10224</v>
      </c>
      <c r="S96" s="134"/>
      <c r="T96" s="108">
        <v>11</v>
      </c>
      <c r="U96" s="106" t="s">
        <v>571</v>
      </c>
      <c r="V96" s="106" t="s">
        <v>564</v>
      </c>
    </row>
    <row r="97" spans="2:22">
      <c r="B97" s="1"/>
      <c r="C97" s="106" t="s">
        <v>457</v>
      </c>
      <c r="D97" s="1" t="s">
        <v>511</v>
      </c>
      <c r="E97" s="92">
        <v>2</v>
      </c>
      <c r="F97" s="92" t="s">
        <v>515</v>
      </c>
      <c r="G97" s="1" t="s">
        <v>629</v>
      </c>
      <c r="H97" s="9">
        <v>71</v>
      </c>
      <c r="I97" s="108">
        <v>4</v>
      </c>
      <c r="J97" s="140">
        <f t="shared" si="18"/>
        <v>1136</v>
      </c>
      <c r="K97" s="92">
        <v>4</v>
      </c>
      <c r="L97" s="86">
        <f>VLOOKUP(T97,様式第10号事業費及び積算根拠資料!$B:$O,7,FALSE)</f>
        <v>0</v>
      </c>
      <c r="M97" s="86">
        <f>VLOOKUP(T97,様式第10号事業費及び積算根拠資料!$B:$O,8,FALSE)</f>
        <v>0</v>
      </c>
      <c r="N97" s="86">
        <f>VLOOKUP(T97,様式第10号事業費及び積算根拠資料!$B:$O,9,FALSE)</f>
        <v>0</v>
      </c>
      <c r="O97" s="121">
        <f>VLOOKUP(T97,様式第10号事業費及び積算根拠資料!$B:$O,10,FALSE)</f>
        <v>0</v>
      </c>
      <c r="P97" s="3">
        <f t="shared" si="19"/>
        <v>5112</v>
      </c>
      <c r="Q97" s="3">
        <f t="shared" si="20"/>
        <v>0</v>
      </c>
      <c r="R97" s="3">
        <f t="shared" si="21"/>
        <v>5112</v>
      </c>
      <c r="S97" s="134"/>
      <c r="T97" s="108">
        <v>11</v>
      </c>
      <c r="U97" s="106" t="s">
        <v>571</v>
      </c>
      <c r="V97" s="106" t="s">
        <v>564</v>
      </c>
    </row>
    <row r="98" spans="2:22">
      <c r="B98" s="1"/>
      <c r="C98" s="106" t="s">
        <v>454</v>
      </c>
      <c r="D98" s="1" t="s">
        <v>511</v>
      </c>
      <c r="E98" s="92">
        <v>2</v>
      </c>
      <c r="F98" s="92" t="s">
        <v>515</v>
      </c>
      <c r="G98" s="1" t="s">
        <v>544</v>
      </c>
      <c r="H98" s="9">
        <v>71</v>
      </c>
      <c r="I98" s="108">
        <v>4</v>
      </c>
      <c r="J98" s="140">
        <f t="shared" si="18"/>
        <v>568</v>
      </c>
      <c r="K98" s="92">
        <v>2</v>
      </c>
      <c r="L98" s="86">
        <f>VLOOKUP(T98,様式第10号事業費及び積算根拠資料!$B:$O,7,FALSE)</f>
        <v>0</v>
      </c>
      <c r="M98" s="86">
        <f>VLOOKUP(T98,様式第10号事業費及び積算根拠資料!$B:$O,8,FALSE)</f>
        <v>0</v>
      </c>
      <c r="N98" s="86">
        <f>VLOOKUP(T98,様式第10号事業費及び積算根拠資料!$B:$O,9,FALSE)</f>
        <v>0</v>
      </c>
      <c r="O98" s="121">
        <f>VLOOKUP(T98,様式第10号事業費及び積算根拠資料!$B:$O,10,FALSE)</f>
        <v>0</v>
      </c>
      <c r="P98" s="3">
        <f t="shared" si="19"/>
        <v>2556</v>
      </c>
      <c r="Q98" s="3">
        <f t="shared" si="20"/>
        <v>0</v>
      </c>
      <c r="R98" s="3">
        <f t="shared" si="21"/>
        <v>2556</v>
      </c>
      <c r="S98" s="134"/>
      <c r="T98" s="108">
        <v>24</v>
      </c>
      <c r="U98" s="106" t="s">
        <v>582</v>
      </c>
      <c r="V98" s="106" t="s">
        <v>564</v>
      </c>
    </row>
    <row r="99" spans="2:22">
      <c r="B99" s="1" t="s">
        <v>435</v>
      </c>
      <c r="C99" s="106" t="s">
        <v>436</v>
      </c>
      <c r="D99" s="1" t="s">
        <v>511</v>
      </c>
      <c r="E99" s="92">
        <v>2</v>
      </c>
      <c r="F99" s="92" t="s">
        <v>512</v>
      </c>
      <c r="G99" s="1"/>
      <c r="H99" s="9">
        <v>71</v>
      </c>
      <c r="I99" s="108">
        <v>1</v>
      </c>
      <c r="J99" s="140">
        <f t="shared" si="18"/>
        <v>71</v>
      </c>
      <c r="K99" s="92">
        <v>1</v>
      </c>
      <c r="L99" s="86">
        <f>VLOOKUP(T99,様式第10号事業費及び積算根拠資料!$B:$O,7,FALSE)</f>
        <v>0</v>
      </c>
      <c r="M99" s="86">
        <f>VLOOKUP(T99,様式第10号事業費及び積算根拠資料!$B:$O,8,FALSE)</f>
        <v>0</v>
      </c>
      <c r="N99" s="86">
        <f>VLOOKUP(T99,様式第10号事業費及び積算根拠資料!$B:$O,9,FALSE)</f>
        <v>0</v>
      </c>
      <c r="O99" s="121">
        <f>VLOOKUP(T99,様式第10号事業費及び積算根拠資料!$B:$O,10,FALSE)</f>
        <v>0</v>
      </c>
      <c r="P99" s="3">
        <f t="shared" si="19"/>
        <v>319.5</v>
      </c>
      <c r="Q99" s="3">
        <f t="shared" si="20"/>
        <v>0</v>
      </c>
      <c r="R99" s="3">
        <f t="shared" si="21"/>
        <v>319.5</v>
      </c>
      <c r="S99" s="134"/>
      <c r="T99" s="108">
        <v>6</v>
      </c>
      <c r="U99" s="106" t="s">
        <v>571</v>
      </c>
      <c r="V99" s="106" t="s">
        <v>562</v>
      </c>
    </row>
    <row r="100" spans="2:22">
      <c r="B100" s="1" t="s">
        <v>175</v>
      </c>
      <c r="C100" s="106" t="s">
        <v>426</v>
      </c>
      <c r="D100" s="1" t="s">
        <v>511</v>
      </c>
      <c r="E100" s="92">
        <v>2</v>
      </c>
      <c r="F100" s="92" t="s">
        <v>515</v>
      </c>
      <c r="G100" s="1" t="s">
        <v>545</v>
      </c>
      <c r="H100" s="9">
        <v>71</v>
      </c>
      <c r="I100" s="108">
        <v>4</v>
      </c>
      <c r="J100" s="140">
        <f t="shared" si="18"/>
        <v>2272</v>
      </c>
      <c r="K100" s="92">
        <v>8</v>
      </c>
      <c r="L100" s="86">
        <f>VLOOKUP(T100,様式第10号事業費及び積算根拠資料!$B:$O,7,FALSE)</f>
        <v>0</v>
      </c>
      <c r="M100" s="86">
        <f>VLOOKUP(T100,様式第10号事業費及び積算根拠資料!$B:$O,8,FALSE)</f>
        <v>0</v>
      </c>
      <c r="N100" s="86">
        <f>VLOOKUP(T100,様式第10号事業費及び積算根拠資料!$B:$O,9,FALSE)</f>
        <v>0</v>
      </c>
      <c r="O100" s="121">
        <f>VLOOKUP(T100,様式第10号事業費及び積算根拠資料!$B:$O,10,FALSE)</f>
        <v>0</v>
      </c>
      <c r="P100" s="3">
        <f t="shared" si="19"/>
        <v>10224</v>
      </c>
      <c r="Q100" s="3">
        <f t="shared" si="20"/>
        <v>0</v>
      </c>
      <c r="R100" s="3">
        <f t="shared" si="21"/>
        <v>10224</v>
      </c>
      <c r="S100" s="134"/>
      <c r="T100" s="108">
        <v>11</v>
      </c>
      <c r="U100" s="106" t="s">
        <v>571</v>
      </c>
      <c r="V100" s="106" t="s">
        <v>564</v>
      </c>
    </row>
    <row r="101" spans="2:22">
      <c r="B101" s="1"/>
      <c r="C101" s="106" t="s">
        <v>457</v>
      </c>
      <c r="D101" s="1" t="s">
        <v>511</v>
      </c>
      <c r="E101" s="92">
        <v>2</v>
      </c>
      <c r="F101" s="92" t="s">
        <v>515</v>
      </c>
      <c r="G101" s="1" t="s">
        <v>629</v>
      </c>
      <c r="H101" s="9">
        <v>71</v>
      </c>
      <c r="I101" s="108">
        <v>4</v>
      </c>
      <c r="J101" s="140">
        <f t="shared" si="18"/>
        <v>1136</v>
      </c>
      <c r="K101" s="92">
        <v>4</v>
      </c>
      <c r="L101" s="86">
        <f>VLOOKUP(T101,様式第10号事業費及び積算根拠資料!$B:$O,7,FALSE)</f>
        <v>0</v>
      </c>
      <c r="M101" s="86">
        <f>VLOOKUP(T101,様式第10号事業費及び積算根拠資料!$B:$O,8,FALSE)</f>
        <v>0</v>
      </c>
      <c r="N101" s="86">
        <f>VLOOKUP(T101,様式第10号事業費及び積算根拠資料!$B:$O,9,FALSE)</f>
        <v>0</v>
      </c>
      <c r="O101" s="121">
        <f>VLOOKUP(T101,様式第10号事業費及び積算根拠資料!$B:$O,10,FALSE)</f>
        <v>0</v>
      </c>
      <c r="P101" s="3">
        <f t="shared" si="19"/>
        <v>5112</v>
      </c>
      <c r="Q101" s="3">
        <f t="shared" si="20"/>
        <v>0</v>
      </c>
      <c r="R101" s="3">
        <f t="shared" si="21"/>
        <v>5112</v>
      </c>
      <c r="S101" s="134"/>
      <c r="T101" s="108">
        <v>11</v>
      </c>
      <c r="U101" s="106" t="s">
        <v>571</v>
      </c>
      <c r="V101" s="106" t="s">
        <v>564</v>
      </c>
    </row>
    <row r="102" spans="2:22">
      <c r="B102" s="1"/>
      <c r="C102" s="106" t="s">
        <v>454</v>
      </c>
      <c r="D102" s="1" t="s">
        <v>511</v>
      </c>
      <c r="E102" s="92">
        <v>2</v>
      </c>
      <c r="F102" s="92" t="s">
        <v>515</v>
      </c>
      <c r="G102" s="1" t="s">
        <v>544</v>
      </c>
      <c r="H102" s="9">
        <v>71</v>
      </c>
      <c r="I102" s="108">
        <v>4</v>
      </c>
      <c r="J102" s="140">
        <f t="shared" si="18"/>
        <v>568</v>
      </c>
      <c r="K102" s="92">
        <v>2</v>
      </c>
      <c r="L102" s="86">
        <f>VLOOKUP(T102,様式第10号事業費及び積算根拠資料!$B:$O,7,FALSE)</f>
        <v>0</v>
      </c>
      <c r="M102" s="86">
        <f>VLOOKUP(T102,様式第10号事業費及び積算根拠資料!$B:$O,8,FALSE)</f>
        <v>0</v>
      </c>
      <c r="N102" s="86">
        <f>VLOOKUP(T102,様式第10号事業費及び積算根拠資料!$B:$O,9,FALSE)</f>
        <v>0</v>
      </c>
      <c r="O102" s="121">
        <f>VLOOKUP(T102,様式第10号事業費及び積算根拠資料!$B:$O,10,FALSE)</f>
        <v>0</v>
      </c>
      <c r="P102" s="3">
        <f t="shared" si="19"/>
        <v>2556</v>
      </c>
      <c r="Q102" s="3">
        <f t="shared" si="20"/>
        <v>0</v>
      </c>
      <c r="R102" s="3">
        <f t="shared" si="21"/>
        <v>2556</v>
      </c>
      <c r="S102" s="134"/>
      <c r="T102" s="108">
        <v>24</v>
      </c>
      <c r="U102" s="106" t="s">
        <v>582</v>
      </c>
      <c r="V102" s="106" t="s">
        <v>564</v>
      </c>
    </row>
    <row r="103" spans="2:22">
      <c r="B103" s="1" t="s">
        <v>378</v>
      </c>
      <c r="C103" s="106" t="s">
        <v>453</v>
      </c>
      <c r="D103" s="1" t="s">
        <v>511</v>
      </c>
      <c r="E103" s="92">
        <v>2</v>
      </c>
      <c r="F103" s="92" t="s">
        <v>512</v>
      </c>
      <c r="G103" s="1"/>
      <c r="H103" s="9">
        <v>71</v>
      </c>
      <c r="I103" s="108">
        <v>1</v>
      </c>
      <c r="J103" s="140">
        <f t="shared" si="18"/>
        <v>213</v>
      </c>
      <c r="K103" s="92">
        <v>3</v>
      </c>
      <c r="L103" s="86">
        <f>VLOOKUP(T103,様式第10号事業費及び積算根拠資料!$B:$O,7,FALSE)</f>
        <v>0</v>
      </c>
      <c r="M103" s="86">
        <f>VLOOKUP(T103,様式第10号事業費及び積算根拠資料!$B:$O,8,FALSE)</f>
        <v>0</v>
      </c>
      <c r="N103" s="86">
        <f>VLOOKUP(T103,様式第10号事業費及び積算根拠資料!$B:$O,9,FALSE)</f>
        <v>0</v>
      </c>
      <c r="O103" s="121">
        <f>VLOOKUP(T103,様式第10号事業費及び積算根拠資料!$B:$O,10,FALSE)</f>
        <v>0</v>
      </c>
      <c r="P103" s="3">
        <f t="shared" si="19"/>
        <v>958.49999999999989</v>
      </c>
      <c r="Q103" s="3">
        <f t="shared" si="20"/>
        <v>0</v>
      </c>
      <c r="R103" s="3">
        <f t="shared" si="21"/>
        <v>958.49999999999989</v>
      </c>
      <c r="S103" s="134"/>
      <c r="T103" s="108">
        <v>6</v>
      </c>
      <c r="U103" s="106" t="s">
        <v>571</v>
      </c>
      <c r="V103" s="106" t="s">
        <v>562</v>
      </c>
    </row>
    <row r="104" spans="2:22">
      <c r="B104" s="1" t="s">
        <v>148</v>
      </c>
      <c r="C104" s="106" t="s">
        <v>431</v>
      </c>
      <c r="D104" s="1" t="s">
        <v>511</v>
      </c>
      <c r="E104" s="92">
        <v>2</v>
      </c>
      <c r="F104" s="92" t="s">
        <v>515</v>
      </c>
      <c r="G104" s="1" t="s">
        <v>535</v>
      </c>
      <c r="H104" s="9">
        <v>71</v>
      </c>
      <c r="I104" s="108">
        <v>5</v>
      </c>
      <c r="J104" s="140">
        <f t="shared" si="18"/>
        <v>7100</v>
      </c>
      <c r="K104" s="92">
        <v>20</v>
      </c>
      <c r="L104" s="86">
        <f>VLOOKUP(T104,様式第10号事業費及び積算根拠資料!$B:$O,7,FALSE)</f>
        <v>0</v>
      </c>
      <c r="M104" s="86">
        <f>VLOOKUP(T104,様式第10号事業費及び積算根拠資料!$B:$O,8,FALSE)</f>
        <v>0</v>
      </c>
      <c r="N104" s="86">
        <f>VLOOKUP(T104,様式第10号事業費及び積算根拠資料!$B:$O,9,FALSE)</f>
        <v>0</v>
      </c>
      <c r="O104" s="121">
        <f>VLOOKUP(T104,様式第10号事業費及び積算根拠資料!$B:$O,10,FALSE)</f>
        <v>0</v>
      </c>
      <c r="P104" s="3">
        <f t="shared" si="19"/>
        <v>31950</v>
      </c>
      <c r="Q104" s="3">
        <f t="shared" si="20"/>
        <v>0</v>
      </c>
      <c r="R104" s="3">
        <f t="shared" si="21"/>
        <v>31950</v>
      </c>
      <c r="S104" s="134"/>
      <c r="T104" s="108">
        <v>11</v>
      </c>
      <c r="U104" s="106" t="s">
        <v>571</v>
      </c>
      <c r="V104" s="106" t="s">
        <v>564</v>
      </c>
    </row>
    <row r="105" spans="2:22">
      <c r="B105" s="1" t="s">
        <v>459</v>
      </c>
      <c r="C105" s="106" t="s">
        <v>431</v>
      </c>
      <c r="D105" s="1" t="s">
        <v>511</v>
      </c>
      <c r="E105" s="92">
        <v>2</v>
      </c>
      <c r="F105" s="92" t="s">
        <v>515</v>
      </c>
      <c r="G105" s="1" t="s">
        <v>535</v>
      </c>
      <c r="H105" s="9">
        <v>71</v>
      </c>
      <c r="I105" s="108">
        <v>4</v>
      </c>
      <c r="J105" s="140">
        <f t="shared" si="18"/>
        <v>5680</v>
      </c>
      <c r="K105" s="92">
        <v>20</v>
      </c>
      <c r="L105" s="86">
        <f>VLOOKUP(T105,様式第10号事業費及び積算根拠資料!$B:$O,7,FALSE)</f>
        <v>0</v>
      </c>
      <c r="M105" s="86">
        <f>VLOOKUP(T105,様式第10号事業費及び積算根拠資料!$B:$O,8,FALSE)</f>
        <v>0</v>
      </c>
      <c r="N105" s="86">
        <f>VLOOKUP(T105,様式第10号事業費及び積算根拠資料!$B:$O,9,FALSE)</f>
        <v>0</v>
      </c>
      <c r="O105" s="121">
        <f>VLOOKUP(T105,様式第10号事業費及び積算根拠資料!$B:$O,10,FALSE)</f>
        <v>0</v>
      </c>
      <c r="P105" s="3">
        <f t="shared" si="19"/>
        <v>25560</v>
      </c>
      <c r="Q105" s="3">
        <f t="shared" si="20"/>
        <v>0</v>
      </c>
      <c r="R105" s="3">
        <f t="shared" si="21"/>
        <v>25560</v>
      </c>
      <c r="S105" s="134"/>
      <c r="T105" s="108">
        <v>11</v>
      </c>
      <c r="U105" s="106" t="s">
        <v>571</v>
      </c>
      <c r="V105" s="106" t="s">
        <v>564</v>
      </c>
    </row>
    <row r="106" spans="2:22">
      <c r="B106" s="1"/>
      <c r="C106" s="106" t="s">
        <v>454</v>
      </c>
      <c r="D106" s="1" t="s">
        <v>511</v>
      </c>
      <c r="E106" s="92">
        <v>2</v>
      </c>
      <c r="F106" s="92" t="s">
        <v>515</v>
      </c>
      <c r="G106" s="1" t="s">
        <v>544</v>
      </c>
      <c r="H106" s="9">
        <v>71</v>
      </c>
      <c r="I106" s="108">
        <v>4</v>
      </c>
      <c r="J106" s="140">
        <f t="shared" si="18"/>
        <v>568</v>
      </c>
      <c r="K106" s="92">
        <v>2</v>
      </c>
      <c r="L106" s="86">
        <f>VLOOKUP(T106,様式第10号事業費及び積算根拠資料!$B:$O,7,FALSE)</f>
        <v>0</v>
      </c>
      <c r="M106" s="86">
        <f>VLOOKUP(T106,様式第10号事業費及び積算根拠資料!$B:$O,8,FALSE)</f>
        <v>0</v>
      </c>
      <c r="N106" s="86">
        <f>VLOOKUP(T106,様式第10号事業費及び積算根拠資料!$B:$O,9,FALSE)</f>
        <v>0</v>
      </c>
      <c r="O106" s="121">
        <f>VLOOKUP(T106,様式第10号事業費及び積算根拠資料!$B:$O,10,FALSE)</f>
        <v>0</v>
      </c>
      <c r="P106" s="3">
        <f t="shared" si="19"/>
        <v>2556</v>
      </c>
      <c r="Q106" s="3">
        <f t="shared" si="20"/>
        <v>0</v>
      </c>
      <c r="R106" s="3">
        <f t="shared" si="21"/>
        <v>2556</v>
      </c>
      <c r="S106" s="134"/>
      <c r="T106" s="108">
        <v>24</v>
      </c>
      <c r="U106" s="106" t="s">
        <v>582</v>
      </c>
      <c r="V106" s="106" t="s">
        <v>564</v>
      </c>
    </row>
    <row r="107" spans="2:22">
      <c r="B107" s="1" t="s">
        <v>424</v>
      </c>
      <c r="C107" s="106" t="s">
        <v>441</v>
      </c>
      <c r="D107" s="1" t="s">
        <v>511</v>
      </c>
      <c r="E107" s="92">
        <v>1</v>
      </c>
      <c r="F107" s="92" t="s">
        <v>512</v>
      </c>
      <c r="G107" s="1" t="s">
        <v>540</v>
      </c>
      <c r="H107" s="9">
        <v>36</v>
      </c>
      <c r="I107" s="108">
        <v>2</v>
      </c>
      <c r="J107" s="140">
        <f t="shared" si="18"/>
        <v>360</v>
      </c>
      <c r="K107" s="92">
        <v>5</v>
      </c>
      <c r="L107" s="86">
        <f>VLOOKUP(T107,様式第10号事業費及び積算根拠資料!$B:$O,7,FALSE)</f>
        <v>0</v>
      </c>
      <c r="M107" s="86">
        <f>VLOOKUP(T107,様式第10号事業費及び積算根拠資料!$B:$O,8,FALSE)</f>
        <v>0</v>
      </c>
      <c r="N107" s="86">
        <f>VLOOKUP(T107,様式第10号事業費及び積算根拠資料!$B:$O,9,FALSE)</f>
        <v>0</v>
      </c>
      <c r="O107" s="121">
        <f>VLOOKUP(T107,様式第10号事業費及び積算根拠資料!$B:$O,10,FALSE)</f>
        <v>0</v>
      </c>
      <c r="P107" s="3">
        <f t="shared" ref="P107:P131" si="22">H107/1000*I107*K107*200*$R$1</f>
        <v>1620</v>
      </c>
      <c r="Q107" s="3">
        <f t="shared" ref="Q107:Q131" si="23">O107/1000*I107*K107*200*$R$1</f>
        <v>0</v>
      </c>
      <c r="R107" s="3">
        <f t="shared" ref="R107:R131" si="24">P107-Q107</f>
        <v>1620</v>
      </c>
      <c r="S107" s="134"/>
      <c r="T107" s="108">
        <v>17</v>
      </c>
      <c r="U107" s="106" t="s">
        <v>580</v>
      </c>
      <c r="V107" s="106" t="s">
        <v>562</v>
      </c>
    </row>
    <row r="108" spans="2:22">
      <c r="B108" s="1"/>
      <c r="C108" s="106" t="s">
        <v>447</v>
      </c>
      <c r="D108" s="1" t="s">
        <v>523</v>
      </c>
      <c r="E108" s="92">
        <v>1</v>
      </c>
      <c r="F108" s="92" t="s">
        <v>512</v>
      </c>
      <c r="G108" s="1" t="s">
        <v>540</v>
      </c>
      <c r="H108" s="9">
        <v>20</v>
      </c>
      <c r="I108" s="108">
        <v>2</v>
      </c>
      <c r="J108" s="140">
        <f t="shared" si="18"/>
        <v>40</v>
      </c>
      <c r="K108" s="92">
        <v>1</v>
      </c>
      <c r="L108" s="86">
        <f>VLOOKUP(T108,様式第10号事業費及び積算根拠資料!$B:$O,7,FALSE)</f>
        <v>0</v>
      </c>
      <c r="M108" s="86">
        <f>VLOOKUP(T108,様式第10号事業費及び積算根拠資料!$B:$O,8,FALSE)</f>
        <v>0</v>
      </c>
      <c r="N108" s="86">
        <f>VLOOKUP(T108,様式第10号事業費及び積算根拠資料!$B:$O,9,FALSE)</f>
        <v>0</v>
      </c>
      <c r="O108" s="121">
        <f>VLOOKUP(T108,様式第10号事業費及び積算根拠資料!$B:$O,10,FALSE)</f>
        <v>0</v>
      </c>
      <c r="P108" s="3">
        <f t="shared" si="22"/>
        <v>180</v>
      </c>
      <c r="Q108" s="3">
        <f t="shared" si="23"/>
        <v>0</v>
      </c>
      <c r="R108" s="3">
        <f t="shared" si="24"/>
        <v>180</v>
      </c>
      <c r="S108" s="134"/>
      <c r="T108" s="108">
        <v>14</v>
      </c>
      <c r="U108" s="106" t="s">
        <v>588</v>
      </c>
      <c r="V108" s="106" t="s">
        <v>562</v>
      </c>
    </row>
    <row r="109" spans="2:22">
      <c r="B109" s="1"/>
      <c r="C109" s="106" t="s">
        <v>422</v>
      </c>
      <c r="D109" s="1" t="s">
        <v>621</v>
      </c>
      <c r="E109" s="92">
        <v>1</v>
      </c>
      <c r="F109" s="92" t="s">
        <v>512</v>
      </c>
      <c r="G109" s="1" t="s">
        <v>534</v>
      </c>
      <c r="H109" s="9">
        <v>22</v>
      </c>
      <c r="I109" s="108">
        <v>2</v>
      </c>
      <c r="J109" s="140">
        <f t="shared" si="18"/>
        <v>132</v>
      </c>
      <c r="K109" s="92">
        <v>3</v>
      </c>
      <c r="L109" s="86">
        <f>VLOOKUP(T109,様式第10号事業費及び積算根拠資料!$B:$O,7,FALSE)</f>
        <v>0</v>
      </c>
      <c r="M109" s="86">
        <f>VLOOKUP(T109,様式第10号事業費及び積算根拠資料!$B:$O,8,FALSE)</f>
        <v>0</v>
      </c>
      <c r="N109" s="86">
        <f>VLOOKUP(T109,様式第10号事業費及び積算根拠資料!$B:$O,9,FALSE)</f>
        <v>0</v>
      </c>
      <c r="O109" s="121">
        <f>VLOOKUP(T109,様式第10号事業費及び積算根拠資料!$B:$O,10,FALSE)</f>
        <v>0</v>
      </c>
      <c r="P109" s="3">
        <f t="shared" si="22"/>
        <v>594</v>
      </c>
      <c r="Q109" s="3">
        <f t="shared" si="23"/>
        <v>0</v>
      </c>
      <c r="R109" s="3">
        <f t="shared" si="24"/>
        <v>594</v>
      </c>
      <c r="S109" s="134"/>
      <c r="T109" s="108">
        <v>65</v>
      </c>
      <c r="U109" s="106" t="s">
        <v>630</v>
      </c>
      <c r="V109" s="106" t="s">
        <v>562</v>
      </c>
    </row>
    <row r="110" spans="2:22">
      <c r="B110" s="1" t="s">
        <v>406</v>
      </c>
      <c r="C110" s="106" t="s">
        <v>441</v>
      </c>
      <c r="D110" s="1" t="s">
        <v>511</v>
      </c>
      <c r="E110" s="92">
        <v>1</v>
      </c>
      <c r="F110" s="92" t="s">
        <v>512</v>
      </c>
      <c r="G110" s="1" t="s">
        <v>540</v>
      </c>
      <c r="H110" s="9">
        <v>36</v>
      </c>
      <c r="I110" s="108">
        <v>2</v>
      </c>
      <c r="J110" s="140">
        <f t="shared" si="18"/>
        <v>288</v>
      </c>
      <c r="K110" s="92">
        <v>4</v>
      </c>
      <c r="L110" s="86">
        <f>VLOOKUP(T110,様式第10号事業費及び積算根拠資料!$B:$O,7,FALSE)</f>
        <v>0</v>
      </c>
      <c r="M110" s="86">
        <f>VLOOKUP(T110,様式第10号事業費及び積算根拠資料!$B:$O,8,FALSE)</f>
        <v>0</v>
      </c>
      <c r="N110" s="86">
        <f>VLOOKUP(T110,様式第10号事業費及び積算根拠資料!$B:$O,9,FALSE)</f>
        <v>0</v>
      </c>
      <c r="O110" s="121">
        <f>VLOOKUP(T110,様式第10号事業費及び積算根拠資料!$B:$O,10,FALSE)</f>
        <v>0</v>
      </c>
      <c r="P110" s="3">
        <f t="shared" si="22"/>
        <v>1295.9999999999998</v>
      </c>
      <c r="Q110" s="3">
        <f t="shared" si="23"/>
        <v>0</v>
      </c>
      <c r="R110" s="3">
        <f t="shared" si="24"/>
        <v>1295.9999999999998</v>
      </c>
      <c r="S110" s="134"/>
      <c r="T110" s="108">
        <v>17</v>
      </c>
      <c r="U110" s="106" t="s">
        <v>580</v>
      </c>
      <c r="V110" s="106" t="s">
        <v>562</v>
      </c>
    </row>
    <row r="111" spans="2:22">
      <c r="B111" s="1"/>
      <c r="C111" s="106" t="s">
        <v>447</v>
      </c>
      <c r="D111" s="1" t="s">
        <v>523</v>
      </c>
      <c r="E111" s="92">
        <v>1</v>
      </c>
      <c r="F111" s="92" t="s">
        <v>512</v>
      </c>
      <c r="G111" s="1" t="s">
        <v>540</v>
      </c>
      <c r="H111" s="9">
        <v>20</v>
      </c>
      <c r="I111" s="108">
        <v>2</v>
      </c>
      <c r="J111" s="140">
        <f t="shared" si="18"/>
        <v>40</v>
      </c>
      <c r="K111" s="92">
        <v>1</v>
      </c>
      <c r="L111" s="86">
        <f>VLOOKUP(T111,様式第10号事業費及び積算根拠資料!$B:$O,7,FALSE)</f>
        <v>0</v>
      </c>
      <c r="M111" s="86">
        <f>VLOOKUP(T111,様式第10号事業費及び積算根拠資料!$B:$O,8,FALSE)</f>
        <v>0</v>
      </c>
      <c r="N111" s="86">
        <f>VLOOKUP(T111,様式第10号事業費及び積算根拠資料!$B:$O,9,FALSE)</f>
        <v>0</v>
      </c>
      <c r="O111" s="121">
        <f>VLOOKUP(T111,様式第10号事業費及び積算根拠資料!$B:$O,10,FALSE)</f>
        <v>0</v>
      </c>
      <c r="P111" s="3">
        <f t="shared" si="22"/>
        <v>180</v>
      </c>
      <c r="Q111" s="3">
        <f t="shared" si="23"/>
        <v>0</v>
      </c>
      <c r="R111" s="3">
        <f t="shared" si="24"/>
        <v>180</v>
      </c>
      <c r="S111" s="134"/>
      <c r="T111" s="108">
        <v>14</v>
      </c>
      <c r="U111" s="106" t="s">
        <v>588</v>
      </c>
      <c r="V111" s="106" t="s">
        <v>562</v>
      </c>
    </row>
    <row r="112" spans="2:22">
      <c r="B112" s="1"/>
      <c r="C112" s="106" t="s">
        <v>422</v>
      </c>
      <c r="D112" s="1" t="s">
        <v>621</v>
      </c>
      <c r="E112" s="92">
        <v>1</v>
      </c>
      <c r="F112" s="92" t="s">
        <v>512</v>
      </c>
      <c r="G112" s="1" t="s">
        <v>534</v>
      </c>
      <c r="H112" s="9">
        <v>22</v>
      </c>
      <c r="I112" s="108">
        <v>2</v>
      </c>
      <c r="J112" s="140">
        <f t="shared" si="18"/>
        <v>132</v>
      </c>
      <c r="K112" s="92">
        <v>3</v>
      </c>
      <c r="L112" s="86">
        <f>VLOOKUP(T112,様式第10号事業費及び積算根拠資料!$B:$O,7,FALSE)</f>
        <v>0</v>
      </c>
      <c r="M112" s="86">
        <f>VLOOKUP(T112,様式第10号事業費及び積算根拠資料!$B:$O,8,FALSE)</f>
        <v>0</v>
      </c>
      <c r="N112" s="86">
        <f>VLOOKUP(T112,様式第10号事業費及び積算根拠資料!$B:$O,9,FALSE)</f>
        <v>0</v>
      </c>
      <c r="O112" s="121">
        <f>VLOOKUP(T112,様式第10号事業費及び積算根拠資料!$B:$O,10,FALSE)</f>
        <v>0</v>
      </c>
      <c r="P112" s="3">
        <f t="shared" si="22"/>
        <v>594</v>
      </c>
      <c r="Q112" s="3">
        <f t="shared" si="23"/>
        <v>0</v>
      </c>
      <c r="R112" s="3">
        <f t="shared" si="24"/>
        <v>594</v>
      </c>
      <c r="S112" s="134"/>
      <c r="T112" s="108">
        <v>65</v>
      </c>
      <c r="U112" s="106" t="s">
        <v>630</v>
      </c>
      <c r="V112" s="106" t="s">
        <v>562</v>
      </c>
    </row>
    <row r="113" spans="2:22">
      <c r="B113" s="1" t="s">
        <v>432</v>
      </c>
      <c r="C113" s="106" t="s">
        <v>433</v>
      </c>
      <c r="D113" s="1" t="s">
        <v>514</v>
      </c>
      <c r="E113" s="92">
        <v>3</v>
      </c>
      <c r="F113" s="92" t="s">
        <v>515</v>
      </c>
      <c r="G113" s="1" t="s">
        <v>622</v>
      </c>
      <c r="H113" s="9">
        <v>105</v>
      </c>
      <c r="I113" s="108">
        <v>1</v>
      </c>
      <c r="J113" s="140">
        <f t="shared" si="18"/>
        <v>105</v>
      </c>
      <c r="K113" s="92">
        <v>1</v>
      </c>
      <c r="L113" s="86">
        <f>VLOOKUP(T113,様式第10号事業費及び積算根拠資料!$B:$O,7,FALSE)</f>
        <v>0</v>
      </c>
      <c r="M113" s="86">
        <f>VLOOKUP(T113,様式第10号事業費及び積算根拠資料!$B:$O,8,FALSE)</f>
        <v>0</v>
      </c>
      <c r="N113" s="86">
        <f>VLOOKUP(T113,様式第10号事業費及び積算根拠資料!$B:$O,9,FALSE)</f>
        <v>0</v>
      </c>
      <c r="O113" s="121">
        <f>VLOOKUP(T113,様式第10号事業費及び積算根拠資料!$B:$O,10,FALSE)</f>
        <v>0</v>
      </c>
      <c r="P113" s="3">
        <f t="shared" si="22"/>
        <v>472.5</v>
      </c>
      <c r="Q113" s="3">
        <f t="shared" si="23"/>
        <v>0</v>
      </c>
      <c r="R113" s="3">
        <f t="shared" si="24"/>
        <v>472.5</v>
      </c>
      <c r="S113" s="134"/>
      <c r="T113" s="108">
        <v>38</v>
      </c>
      <c r="U113" s="106" t="s">
        <v>631</v>
      </c>
      <c r="V113" s="106" t="s">
        <v>564</v>
      </c>
    </row>
    <row r="114" spans="2:22">
      <c r="B114" s="1"/>
      <c r="C114" s="106" t="s">
        <v>422</v>
      </c>
      <c r="D114" s="1" t="s">
        <v>621</v>
      </c>
      <c r="E114" s="92">
        <v>1</v>
      </c>
      <c r="F114" s="92" t="s">
        <v>512</v>
      </c>
      <c r="G114" s="1" t="s">
        <v>534</v>
      </c>
      <c r="H114" s="9">
        <v>22</v>
      </c>
      <c r="I114" s="108">
        <v>1</v>
      </c>
      <c r="J114" s="140">
        <f t="shared" si="18"/>
        <v>22</v>
      </c>
      <c r="K114" s="92">
        <v>1</v>
      </c>
      <c r="L114" s="86">
        <f>VLOOKUP(T114,様式第10号事業費及び積算根拠資料!$B:$O,7,FALSE)</f>
        <v>0</v>
      </c>
      <c r="M114" s="86">
        <f>VLOOKUP(T114,様式第10号事業費及び積算根拠資料!$B:$O,8,FALSE)</f>
        <v>0</v>
      </c>
      <c r="N114" s="86">
        <f>VLOOKUP(T114,様式第10号事業費及び積算根拠資料!$B:$O,9,FALSE)</f>
        <v>0</v>
      </c>
      <c r="O114" s="121">
        <f>VLOOKUP(T114,様式第10号事業費及び積算根拠資料!$B:$O,10,FALSE)</f>
        <v>0</v>
      </c>
      <c r="P114" s="3">
        <f t="shared" si="22"/>
        <v>98.999999999999986</v>
      </c>
      <c r="Q114" s="3">
        <f t="shared" si="23"/>
        <v>0</v>
      </c>
      <c r="R114" s="3">
        <f t="shared" si="24"/>
        <v>98.999999999999986</v>
      </c>
      <c r="S114" s="134"/>
      <c r="T114" s="108">
        <v>65</v>
      </c>
      <c r="U114" s="106" t="s">
        <v>630</v>
      </c>
      <c r="V114" s="106" t="s">
        <v>562</v>
      </c>
    </row>
    <row r="115" spans="2:22">
      <c r="B115" s="1" t="s">
        <v>435</v>
      </c>
      <c r="C115" s="106" t="s">
        <v>448</v>
      </c>
      <c r="D115" s="1" t="s">
        <v>511</v>
      </c>
      <c r="E115" s="92">
        <v>2</v>
      </c>
      <c r="F115" s="92" t="s">
        <v>512</v>
      </c>
      <c r="G115" s="1"/>
      <c r="H115" s="9">
        <v>71</v>
      </c>
      <c r="I115" s="108">
        <v>1</v>
      </c>
      <c r="J115" s="140">
        <f t="shared" si="18"/>
        <v>71</v>
      </c>
      <c r="K115" s="92">
        <v>1</v>
      </c>
      <c r="L115" s="86">
        <f>VLOOKUP(T115,様式第10号事業費及び積算根拠資料!$B:$O,7,FALSE)</f>
        <v>0</v>
      </c>
      <c r="M115" s="86">
        <f>VLOOKUP(T115,様式第10号事業費及び積算根拠資料!$B:$O,8,FALSE)</f>
        <v>0</v>
      </c>
      <c r="N115" s="86">
        <f>VLOOKUP(T115,様式第10号事業費及び積算根拠資料!$B:$O,9,FALSE)</f>
        <v>0</v>
      </c>
      <c r="O115" s="121">
        <f>VLOOKUP(T115,様式第10号事業費及び積算根拠資料!$B:$O,10,FALSE)</f>
        <v>0</v>
      </c>
      <c r="P115" s="3">
        <f t="shared" si="22"/>
        <v>319.5</v>
      </c>
      <c r="Q115" s="3">
        <f t="shared" si="23"/>
        <v>0</v>
      </c>
      <c r="R115" s="3">
        <f t="shared" si="24"/>
        <v>319.5</v>
      </c>
      <c r="S115" s="134"/>
      <c r="T115" s="108">
        <v>6</v>
      </c>
      <c r="U115" s="106" t="s">
        <v>571</v>
      </c>
      <c r="V115" s="106" t="s">
        <v>562</v>
      </c>
    </row>
    <row r="116" spans="2:22">
      <c r="B116" s="1" t="s">
        <v>450</v>
      </c>
      <c r="C116" s="106" t="s">
        <v>429</v>
      </c>
      <c r="D116" s="1" t="s">
        <v>514</v>
      </c>
      <c r="E116" s="92">
        <v>3</v>
      </c>
      <c r="F116" s="92" t="s">
        <v>515</v>
      </c>
      <c r="G116" s="1" t="s">
        <v>622</v>
      </c>
      <c r="H116" s="9">
        <v>105</v>
      </c>
      <c r="I116" s="108">
        <v>5</v>
      </c>
      <c r="J116" s="140">
        <f t="shared" si="18"/>
        <v>3150</v>
      </c>
      <c r="K116" s="92">
        <v>6</v>
      </c>
      <c r="L116" s="86">
        <f>VLOOKUP(T116,様式第10号事業費及び積算根拠資料!$B:$O,7,FALSE)</f>
        <v>0</v>
      </c>
      <c r="M116" s="86">
        <f>VLOOKUP(T116,様式第10号事業費及び積算根拠資料!$B:$O,8,FALSE)</f>
        <v>0</v>
      </c>
      <c r="N116" s="86">
        <f>VLOOKUP(T116,様式第10号事業費及び積算根拠資料!$B:$O,9,FALSE)</f>
        <v>0</v>
      </c>
      <c r="O116" s="121">
        <f>VLOOKUP(T116,様式第10号事業費及び積算根拠資料!$B:$O,10,FALSE)</f>
        <v>0</v>
      </c>
      <c r="P116" s="3">
        <f t="shared" si="22"/>
        <v>14175.000000000002</v>
      </c>
      <c r="Q116" s="3">
        <f t="shared" si="23"/>
        <v>0</v>
      </c>
      <c r="R116" s="3">
        <f t="shared" si="24"/>
        <v>14175.000000000002</v>
      </c>
      <c r="S116" s="134"/>
      <c r="T116" s="108">
        <v>38</v>
      </c>
      <c r="U116" s="106" t="s">
        <v>631</v>
      </c>
      <c r="V116" s="106" t="s">
        <v>564</v>
      </c>
    </row>
    <row r="117" spans="2:22">
      <c r="B117" s="1" t="s">
        <v>171</v>
      </c>
      <c r="C117" s="106" t="s">
        <v>451</v>
      </c>
      <c r="D117" s="1" t="s">
        <v>511</v>
      </c>
      <c r="E117" s="92">
        <v>2</v>
      </c>
      <c r="F117" s="92" t="s">
        <v>512</v>
      </c>
      <c r="G117" s="1" t="s">
        <v>540</v>
      </c>
      <c r="H117" s="9">
        <v>71</v>
      </c>
      <c r="I117" s="108">
        <v>4</v>
      </c>
      <c r="J117" s="140">
        <f t="shared" si="18"/>
        <v>568</v>
      </c>
      <c r="K117" s="92">
        <v>2</v>
      </c>
      <c r="L117" s="86">
        <f>VLOOKUP(T117,様式第10号事業費及び積算根拠資料!$B:$O,7,FALSE)</f>
        <v>0</v>
      </c>
      <c r="M117" s="86">
        <f>VLOOKUP(T117,様式第10号事業費及び積算根拠資料!$B:$O,8,FALSE)</f>
        <v>0</v>
      </c>
      <c r="N117" s="86">
        <f>VLOOKUP(T117,様式第10号事業費及び積算根拠資料!$B:$O,9,FALSE)</f>
        <v>0</v>
      </c>
      <c r="O117" s="121">
        <f>VLOOKUP(T117,様式第10号事業費及び積算根拠資料!$B:$O,10,FALSE)</f>
        <v>0</v>
      </c>
      <c r="P117" s="3">
        <f t="shared" si="22"/>
        <v>2556</v>
      </c>
      <c r="Q117" s="3">
        <f t="shared" si="23"/>
        <v>0</v>
      </c>
      <c r="R117" s="3">
        <f t="shared" si="24"/>
        <v>2556</v>
      </c>
      <c r="S117" s="134"/>
      <c r="T117" s="108">
        <v>18</v>
      </c>
      <c r="U117" s="106" t="s">
        <v>632</v>
      </c>
      <c r="V117" s="106" t="s">
        <v>562</v>
      </c>
    </row>
    <row r="118" spans="2:22">
      <c r="B118" s="1" t="s">
        <v>170</v>
      </c>
      <c r="C118" s="106" t="s">
        <v>453</v>
      </c>
      <c r="D118" s="1" t="s">
        <v>511</v>
      </c>
      <c r="E118" s="92">
        <v>2</v>
      </c>
      <c r="F118" s="92" t="s">
        <v>512</v>
      </c>
      <c r="G118" s="1"/>
      <c r="H118" s="9">
        <v>71</v>
      </c>
      <c r="I118" s="108">
        <v>1</v>
      </c>
      <c r="J118" s="140">
        <f t="shared" si="18"/>
        <v>142</v>
      </c>
      <c r="K118" s="92">
        <v>2</v>
      </c>
      <c r="L118" s="86">
        <f>VLOOKUP(T118,様式第10号事業費及び積算根拠資料!$B:$O,7,FALSE)</f>
        <v>0</v>
      </c>
      <c r="M118" s="86">
        <f>VLOOKUP(T118,様式第10号事業費及び積算根拠資料!$B:$O,8,FALSE)</f>
        <v>0</v>
      </c>
      <c r="N118" s="86">
        <f>VLOOKUP(T118,様式第10号事業費及び積算根拠資料!$B:$O,9,FALSE)</f>
        <v>0</v>
      </c>
      <c r="O118" s="121">
        <f>VLOOKUP(T118,様式第10号事業費及び積算根拠資料!$B:$O,10,FALSE)</f>
        <v>0</v>
      </c>
      <c r="P118" s="3">
        <f t="shared" si="22"/>
        <v>639</v>
      </c>
      <c r="Q118" s="3">
        <f t="shared" si="23"/>
        <v>0</v>
      </c>
      <c r="R118" s="3">
        <f t="shared" si="24"/>
        <v>639</v>
      </c>
      <c r="S118" s="134"/>
      <c r="T118" s="108">
        <v>6</v>
      </c>
      <c r="U118" s="106" t="s">
        <v>571</v>
      </c>
      <c r="V118" s="106" t="s">
        <v>562</v>
      </c>
    </row>
    <row r="119" spans="2:22">
      <c r="B119" s="1"/>
      <c r="C119" s="106" t="s">
        <v>422</v>
      </c>
      <c r="D119" s="1" t="s">
        <v>621</v>
      </c>
      <c r="E119" s="92">
        <v>1</v>
      </c>
      <c r="F119" s="92" t="s">
        <v>512</v>
      </c>
      <c r="G119" s="1" t="s">
        <v>534</v>
      </c>
      <c r="H119" s="9">
        <v>22</v>
      </c>
      <c r="I119" s="108">
        <v>1</v>
      </c>
      <c r="J119" s="140">
        <f t="shared" si="18"/>
        <v>22</v>
      </c>
      <c r="K119" s="92">
        <v>1</v>
      </c>
      <c r="L119" s="86">
        <f>VLOOKUP(T119,様式第10号事業費及び積算根拠資料!$B:$O,7,FALSE)</f>
        <v>0</v>
      </c>
      <c r="M119" s="86">
        <f>VLOOKUP(T119,様式第10号事業費及び積算根拠資料!$B:$O,8,FALSE)</f>
        <v>0</v>
      </c>
      <c r="N119" s="86">
        <f>VLOOKUP(T119,様式第10号事業費及び積算根拠資料!$B:$O,9,FALSE)</f>
        <v>0</v>
      </c>
      <c r="O119" s="121">
        <f>VLOOKUP(T119,様式第10号事業費及び積算根拠資料!$B:$O,10,FALSE)</f>
        <v>0</v>
      </c>
      <c r="P119" s="3">
        <f t="shared" si="22"/>
        <v>98.999999999999986</v>
      </c>
      <c r="Q119" s="3">
        <f t="shared" si="23"/>
        <v>0</v>
      </c>
      <c r="R119" s="3">
        <f t="shared" si="24"/>
        <v>98.999999999999986</v>
      </c>
      <c r="S119" s="134"/>
      <c r="T119" s="108">
        <v>65</v>
      </c>
      <c r="U119" s="106" t="s">
        <v>630</v>
      </c>
      <c r="V119" s="106" t="s">
        <v>562</v>
      </c>
    </row>
    <row r="120" spans="2:22">
      <c r="B120" s="1" t="s">
        <v>460</v>
      </c>
      <c r="C120" s="106" t="s">
        <v>453</v>
      </c>
      <c r="D120" s="1" t="s">
        <v>511</v>
      </c>
      <c r="E120" s="92">
        <v>2</v>
      </c>
      <c r="F120" s="92" t="s">
        <v>512</v>
      </c>
      <c r="G120" s="1"/>
      <c r="H120" s="9">
        <v>71</v>
      </c>
      <c r="I120" s="108">
        <v>1</v>
      </c>
      <c r="J120" s="140">
        <f t="shared" si="18"/>
        <v>142</v>
      </c>
      <c r="K120" s="92">
        <v>2</v>
      </c>
      <c r="L120" s="86">
        <f>VLOOKUP(T120,様式第10号事業費及び積算根拠資料!$B:$O,7,FALSE)</f>
        <v>0</v>
      </c>
      <c r="M120" s="86">
        <f>VLOOKUP(T120,様式第10号事業費及び積算根拠資料!$B:$O,8,FALSE)</f>
        <v>0</v>
      </c>
      <c r="N120" s="86">
        <f>VLOOKUP(T120,様式第10号事業費及び積算根拠資料!$B:$O,9,FALSE)</f>
        <v>0</v>
      </c>
      <c r="O120" s="121">
        <f>VLOOKUP(T120,様式第10号事業費及び積算根拠資料!$B:$O,10,FALSE)</f>
        <v>0</v>
      </c>
      <c r="P120" s="3">
        <f t="shared" si="22"/>
        <v>639</v>
      </c>
      <c r="Q120" s="3">
        <f t="shared" si="23"/>
        <v>0</v>
      </c>
      <c r="R120" s="3">
        <f t="shared" si="24"/>
        <v>639</v>
      </c>
      <c r="S120" s="134"/>
      <c r="T120" s="108">
        <v>6</v>
      </c>
      <c r="U120" s="106" t="s">
        <v>571</v>
      </c>
      <c r="V120" s="106" t="s">
        <v>562</v>
      </c>
    </row>
    <row r="121" spans="2:22">
      <c r="B121" s="1" t="s">
        <v>461</v>
      </c>
      <c r="C121" s="106" t="s">
        <v>426</v>
      </c>
      <c r="D121" s="1" t="s">
        <v>511</v>
      </c>
      <c r="E121" s="92">
        <v>2</v>
      </c>
      <c r="F121" s="92" t="s">
        <v>515</v>
      </c>
      <c r="G121" s="1" t="s">
        <v>545</v>
      </c>
      <c r="H121" s="9">
        <v>71</v>
      </c>
      <c r="I121" s="108">
        <v>4</v>
      </c>
      <c r="J121" s="140">
        <f t="shared" si="18"/>
        <v>852</v>
      </c>
      <c r="K121" s="92">
        <v>3</v>
      </c>
      <c r="L121" s="86">
        <f>VLOOKUP(T121,様式第10号事業費及び積算根拠資料!$B:$O,7,FALSE)</f>
        <v>0</v>
      </c>
      <c r="M121" s="86">
        <f>VLOOKUP(T121,様式第10号事業費及び積算根拠資料!$B:$O,8,FALSE)</f>
        <v>0</v>
      </c>
      <c r="N121" s="86">
        <f>VLOOKUP(T121,様式第10号事業費及び積算根拠資料!$B:$O,9,FALSE)</f>
        <v>0</v>
      </c>
      <c r="O121" s="121">
        <f>VLOOKUP(T121,様式第10号事業費及び積算根拠資料!$B:$O,10,FALSE)</f>
        <v>0</v>
      </c>
      <c r="P121" s="3">
        <f t="shared" si="22"/>
        <v>3833.9999999999995</v>
      </c>
      <c r="Q121" s="3">
        <f t="shared" si="23"/>
        <v>0</v>
      </c>
      <c r="R121" s="3">
        <f t="shared" si="24"/>
        <v>3833.9999999999995</v>
      </c>
      <c r="S121" s="134"/>
      <c r="T121" s="108">
        <v>11</v>
      </c>
      <c r="U121" s="106" t="s">
        <v>571</v>
      </c>
      <c r="V121" s="106" t="s">
        <v>564</v>
      </c>
    </row>
    <row r="122" spans="2:22">
      <c r="B122" s="1" t="s">
        <v>462</v>
      </c>
      <c r="C122" s="106" t="s">
        <v>431</v>
      </c>
      <c r="D122" s="1" t="s">
        <v>511</v>
      </c>
      <c r="E122" s="92">
        <v>2</v>
      </c>
      <c r="F122" s="92" t="s">
        <v>515</v>
      </c>
      <c r="G122" s="1" t="s">
        <v>535</v>
      </c>
      <c r="H122" s="9">
        <v>71</v>
      </c>
      <c r="I122" s="108">
        <v>4</v>
      </c>
      <c r="J122" s="140">
        <f t="shared" si="18"/>
        <v>1704</v>
      </c>
      <c r="K122" s="92">
        <v>6</v>
      </c>
      <c r="L122" s="86">
        <f>VLOOKUP(T122,様式第10号事業費及び積算根拠資料!$B:$O,7,FALSE)</f>
        <v>0</v>
      </c>
      <c r="M122" s="86">
        <f>VLOOKUP(T122,様式第10号事業費及び積算根拠資料!$B:$O,8,FALSE)</f>
        <v>0</v>
      </c>
      <c r="N122" s="86">
        <f>VLOOKUP(T122,様式第10号事業費及び積算根拠資料!$B:$O,9,FALSE)</f>
        <v>0</v>
      </c>
      <c r="O122" s="121">
        <f>VLOOKUP(T122,様式第10号事業費及び積算根拠資料!$B:$O,10,FALSE)</f>
        <v>0</v>
      </c>
      <c r="P122" s="3">
        <f t="shared" si="22"/>
        <v>7667.9999999999991</v>
      </c>
      <c r="Q122" s="3">
        <f t="shared" si="23"/>
        <v>0</v>
      </c>
      <c r="R122" s="3">
        <f t="shared" si="24"/>
        <v>7667.9999999999991</v>
      </c>
      <c r="S122" s="134"/>
      <c r="T122" s="108">
        <v>11</v>
      </c>
      <c r="U122" s="106" t="s">
        <v>571</v>
      </c>
      <c r="V122" s="106" t="s">
        <v>564</v>
      </c>
    </row>
    <row r="123" spans="2:22">
      <c r="B123" s="1" t="s">
        <v>456</v>
      </c>
      <c r="C123" s="106" t="s">
        <v>453</v>
      </c>
      <c r="D123" s="1" t="s">
        <v>511</v>
      </c>
      <c r="E123" s="92">
        <v>2</v>
      </c>
      <c r="F123" s="92" t="s">
        <v>512</v>
      </c>
      <c r="G123" s="1"/>
      <c r="H123" s="9">
        <v>71</v>
      </c>
      <c r="I123" s="108">
        <v>8</v>
      </c>
      <c r="J123" s="140">
        <f t="shared" si="18"/>
        <v>5112</v>
      </c>
      <c r="K123" s="92">
        <v>9</v>
      </c>
      <c r="L123" s="86">
        <f>VLOOKUP(T123,様式第10号事業費及び積算根拠資料!$B:$O,7,FALSE)</f>
        <v>0</v>
      </c>
      <c r="M123" s="86">
        <f>VLOOKUP(T123,様式第10号事業費及び積算根拠資料!$B:$O,8,FALSE)</f>
        <v>0</v>
      </c>
      <c r="N123" s="86">
        <f>VLOOKUP(T123,様式第10号事業費及び積算根拠資料!$B:$O,9,FALSE)</f>
        <v>0</v>
      </c>
      <c r="O123" s="121">
        <f>VLOOKUP(T123,様式第10号事業費及び積算根拠資料!$B:$O,10,FALSE)</f>
        <v>0</v>
      </c>
      <c r="P123" s="3">
        <f t="shared" si="22"/>
        <v>23003.999999999996</v>
      </c>
      <c r="Q123" s="3">
        <f t="shared" si="23"/>
        <v>0</v>
      </c>
      <c r="R123" s="3">
        <f t="shared" si="24"/>
        <v>23003.999999999996</v>
      </c>
      <c r="S123" s="134"/>
      <c r="T123" s="108">
        <v>6</v>
      </c>
      <c r="U123" s="106" t="s">
        <v>571</v>
      </c>
      <c r="V123" s="106" t="s">
        <v>562</v>
      </c>
    </row>
    <row r="124" spans="2:22">
      <c r="B124" s="1"/>
      <c r="C124" s="106" t="s">
        <v>454</v>
      </c>
      <c r="D124" s="1" t="s">
        <v>511</v>
      </c>
      <c r="E124" s="92">
        <v>2</v>
      </c>
      <c r="F124" s="92" t="s">
        <v>515</v>
      </c>
      <c r="G124" s="1" t="s">
        <v>544</v>
      </c>
      <c r="H124" s="9">
        <v>71</v>
      </c>
      <c r="I124" s="108">
        <v>8</v>
      </c>
      <c r="J124" s="140">
        <f t="shared" si="18"/>
        <v>1136</v>
      </c>
      <c r="K124" s="92">
        <v>2</v>
      </c>
      <c r="L124" s="86">
        <f>VLOOKUP(T124,様式第10号事業費及び積算根拠資料!$B:$O,7,FALSE)</f>
        <v>0</v>
      </c>
      <c r="M124" s="86">
        <f>VLOOKUP(T124,様式第10号事業費及び積算根拠資料!$B:$O,8,FALSE)</f>
        <v>0</v>
      </c>
      <c r="N124" s="86">
        <f>VLOOKUP(T124,様式第10号事業費及び積算根拠資料!$B:$O,9,FALSE)</f>
        <v>0</v>
      </c>
      <c r="O124" s="121">
        <f>VLOOKUP(T124,様式第10号事業費及び積算根拠資料!$B:$O,10,FALSE)</f>
        <v>0</v>
      </c>
      <c r="P124" s="3">
        <f t="shared" si="22"/>
        <v>5112</v>
      </c>
      <c r="Q124" s="3">
        <f t="shared" si="23"/>
        <v>0</v>
      </c>
      <c r="R124" s="3">
        <f t="shared" si="24"/>
        <v>5112</v>
      </c>
      <c r="S124" s="134"/>
      <c r="T124" s="108">
        <v>24</v>
      </c>
      <c r="U124" s="106" t="s">
        <v>582</v>
      </c>
      <c r="V124" s="106" t="s">
        <v>564</v>
      </c>
    </row>
    <row r="125" spans="2:22">
      <c r="B125" s="1" t="s">
        <v>456</v>
      </c>
      <c r="C125" s="106" t="s">
        <v>453</v>
      </c>
      <c r="D125" s="1" t="s">
        <v>511</v>
      </c>
      <c r="E125" s="92">
        <v>2</v>
      </c>
      <c r="F125" s="92" t="s">
        <v>512</v>
      </c>
      <c r="G125" s="1"/>
      <c r="H125" s="9">
        <v>71</v>
      </c>
      <c r="I125" s="108">
        <v>8</v>
      </c>
      <c r="J125" s="140">
        <f t="shared" si="18"/>
        <v>5112</v>
      </c>
      <c r="K125" s="92">
        <v>9</v>
      </c>
      <c r="L125" s="86">
        <f>VLOOKUP(T125,様式第10号事業費及び積算根拠資料!$B:$O,7,FALSE)</f>
        <v>0</v>
      </c>
      <c r="M125" s="86">
        <f>VLOOKUP(T125,様式第10号事業費及び積算根拠資料!$B:$O,8,FALSE)</f>
        <v>0</v>
      </c>
      <c r="N125" s="86">
        <f>VLOOKUP(T125,様式第10号事業費及び積算根拠資料!$B:$O,9,FALSE)</f>
        <v>0</v>
      </c>
      <c r="O125" s="121">
        <f>VLOOKUP(T125,様式第10号事業費及び積算根拠資料!$B:$O,10,FALSE)</f>
        <v>0</v>
      </c>
      <c r="P125" s="3">
        <f t="shared" si="22"/>
        <v>23003.999999999996</v>
      </c>
      <c r="Q125" s="3">
        <f t="shared" si="23"/>
        <v>0</v>
      </c>
      <c r="R125" s="3">
        <f t="shared" si="24"/>
        <v>23003.999999999996</v>
      </c>
      <c r="S125" s="134"/>
      <c r="T125" s="108">
        <v>6</v>
      </c>
      <c r="U125" s="106" t="s">
        <v>571</v>
      </c>
      <c r="V125" s="106" t="s">
        <v>562</v>
      </c>
    </row>
    <row r="126" spans="2:22">
      <c r="B126" s="1"/>
      <c r="C126" s="106" t="s">
        <v>454</v>
      </c>
      <c r="D126" s="1" t="s">
        <v>511</v>
      </c>
      <c r="E126" s="92">
        <v>2</v>
      </c>
      <c r="F126" s="92" t="s">
        <v>515</v>
      </c>
      <c r="G126" s="1" t="s">
        <v>544</v>
      </c>
      <c r="H126" s="9">
        <v>71</v>
      </c>
      <c r="I126" s="108">
        <v>8</v>
      </c>
      <c r="J126" s="140">
        <f t="shared" si="18"/>
        <v>1136</v>
      </c>
      <c r="K126" s="92">
        <v>2</v>
      </c>
      <c r="L126" s="86">
        <f>VLOOKUP(T126,様式第10号事業費及び積算根拠資料!$B:$O,7,FALSE)</f>
        <v>0</v>
      </c>
      <c r="M126" s="86">
        <f>VLOOKUP(T126,様式第10号事業費及び積算根拠資料!$B:$O,8,FALSE)</f>
        <v>0</v>
      </c>
      <c r="N126" s="86">
        <f>VLOOKUP(T126,様式第10号事業費及び積算根拠資料!$B:$O,9,FALSE)</f>
        <v>0</v>
      </c>
      <c r="O126" s="121">
        <f>VLOOKUP(T126,様式第10号事業費及び積算根拠資料!$B:$O,10,FALSE)</f>
        <v>0</v>
      </c>
      <c r="P126" s="3">
        <f t="shared" si="22"/>
        <v>5112</v>
      </c>
      <c r="Q126" s="3">
        <f t="shared" si="23"/>
        <v>0</v>
      </c>
      <c r="R126" s="3">
        <f t="shared" si="24"/>
        <v>5112</v>
      </c>
      <c r="S126" s="134"/>
      <c r="T126" s="108">
        <v>24</v>
      </c>
      <c r="U126" s="106" t="s">
        <v>582</v>
      </c>
      <c r="V126" s="106" t="s">
        <v>564</v>
      </c>
    </row>
    <row r="127" spans="2:22">
      <c r="B127" s="1" t="s">
        <v>456</v>
      </c>
      <c r="C127" s="106" t="s">
        <v>453</v>
      </c>
      <c r="D127" s="1" t="s">
        <v>511</v>
      </c>
      <c r="E127" s="92">
        <v>2</v>
      </c>
      <c r="F127" s="92" t="s">
        <v>512</v>
      </c>
      <c r="G127" s="1"/>
      <c r="H127" s="9">
        <v>71</v>
      </c>
      <c r="I127" s="108">
        <v>8</v>
      </c>
      <c r="J127" s="140">
        <f t="shared" si="18"/>
        <v>5112</v>
      </c>
      <c r="K127" s="92">
        <v>9</v>
      </c>
      <c r="L127" s="86">
        <f>VLOOKUP(T127,様式第10号事業費及び積算根拠資料!$B:$O,7,FALSE)</f>
        <v>0</v>
      </c>
      <c r="M127" s="86">
        <f>VLOOKUP(T127,様式第10号事業費及び積算根拠資料!$B:$O,8,FALSE)</f>
        <v>0</v>
      </c>
      <c r="N127" s="86">
        <f>VLOOKUP(T127,様式第10号事業費及び積算根拠資料!$B:$O,9,FALSE)</f>
        <v>0</v>
      </c>
      <c r="O127" s="121">
        <f>VLOOKUP(T127,様式第10号事業費及び積算根拠資料!$B:$O,10,FALSE)</f>
        <v>0</v>
      </c>
      <c r="P127" s="3">
        <f t="shared" si="22"/>
        <v>23003.999999999996</v>
      </c>
      <c r="Q127" s="3">
        <f t="shared" si="23"/>
        <v>0</v>
      </c>
      <c r="R127" s="3">
        <f t="shared" si="24"/>
        <v>23003.999999999996</v>
      </c>
      <c r="S127" s="134"/>
      <c r="T127" s="108">
        <v>6</v>
      </c>
      <c r="U127" s="106" t="s">
        <v>571</v>
      </c>
      <c r="V127" s="106" t="s">
        <v>562</v>
      </c>
    </row>
    <row r="128" spans="2:22">
      <c r="B128" s="1"/>
      <c r="C128" s="106" t="s">
        <v>454</v>
      </c>
      <c r="D128" s="1" t="s">
        <v>511</v>
      </c>
      <c r="E128" s="92">
        <v>2</v>
      </c>
      <c r="F128" s="92" t="s">
        <v>515</v>
      </c>
      <c r="G128" s="1" t="s">
        <v>544</v>
      </c>
      <c r="H128" s="9">
        <v>71</v>
      </c>
      <c r="I128" s="108">
        <v>8</v>
      </c>
      <c r="J128" s="140">
        <f t="shared" si="18"/>
        <v>1136</v>
      </c>
      <c r="K128" s="92">
        <v>2</v>
      </c>
      <c r="L128" s="86">
        <f>VLOOKUP(T128,様式第10号事業費及び積算根拠資料!$B:$O,7,FALSE)</f>
        <v>0</v>
      </c>
      <c r="M128" s="86">
        <f>VLOOKUP(T128,様式第10号事業費及び積算根拠資料!$B:$O,8,FALSE)</f>
        <v>0</v>
      </c>
      <c r="N128" s="86">
        <f>VLOOKUP(T128,様式第10号事業費及び積算根拠資料!$B:$O,9,FALSE)</f>
        <v>0</v>
      </c>
      <c r="O128" s="121">
        <f>VLOOKUP(T128,様式第10号事業費及び積算根拠資料!$B:$O,10,FALSE)</f>
        <v>0</v>
      </c>
      <c r="P128" s="3">
        <f t="shared" si="22"/>
        <v>5112</v>
      </c>
      <c r="Q128" s="3">
        <f t="shared" si="23"/>
        <v>0</v>
      </c>
      <c r="R128" s="3">
        <f t="shared" si="24"/>
        <v>5112</v>
      </c>
      <c r="S128" s="134"/>
      <c r="T128" s="108">
        <v>24</v>
      </c>
      <c r="U128" s="106" t="s">
        <v>582</v>
      </c>
      <c r="V128" s="106" t="s">
        <v>564</v>
      </c>
    </row>
    <row r="129" spans="2:22">
      <c r="B129" s="1" t="s">
        <v>456</v>
      </c>
      <c r="C129" s="106" t="s">
        <v>453</v>
      </c>
      <c r="D129" s="1" t="s">
        <v>511</v>
      </c>
      <c r="E129" s="92">
        <v>2</v>
      </c>
      <c r="F129" s="92" t="s">
        <v>512</v>
      </c>
      <c r="G129" s="1"/>
      <c r="H129" s="9">
        <v>71</v>
      </c>
      <c r="I129" s="108">
        <v>8</v>
      </c>
      <c r="J129" s="140">
        <f t="shared" si="18"/>
        <v>5112</v>
      </c>
      <c r="K129" s="92">
        <v>9</v>
      </c>
      <c r="L129" s="86">
        <f>VLOOKUP(T129,様式第10号事業費及び積算根拠資料!$B:$O,7,FALSE)</f>
        <v>0</v>
      </c>
      <c r="M129" s="86">
        <f>VLOOKUP(T129,様式第10号事業費及び積算根拠資料!$B:$O,8,FALSE)</f>
        <v>0</v>
      </c>
      <c r="N129" s="86">
        <f>VLOOKUP(T129,様式第10号事業費及び積算根拠資料!$B:$O,9,FALSE)</f>
        <v>0</v>
      </c>
      <c r="O129" s="121">
        <f>VLOOKUP(T129,様式第10号事業費及び積算根拠資料!$B:$O,10,FALSE)</f>
        <v>0</v>
      </c>
      <c r="P129" s="3">
        <f t="shared" si="22"/>
        <v>23003.999999999996</v>
      </c>
      <c r="Q129" s="3">
        <f t="shared" si="23"/>
        <v>0</v>
      </c>
      <c r="R129" s="3">
        <f t="shared" si="24"/>
        <v>23003.999999999996</v>
      </c>
      <c r="S129" s="134"/>
      <c r="T129" s="108">
        <v>6</v>
      </c>
      <c r="U129" s="106" t="s">
        <v>571</v>
      </c>
      <c r="V129" s="106" t="s">
        <v>562</v>
      </c>
    </row>
    <row r="130" spans="2:22">
      <c r="B130" s="1"/>
      <c r="C130" s="106" t="s">
        <v>454</v>
      </c>
      <c r="D130" s="1" t="s">
        <v>511</v>
      </c>
      <c r="E130" s="92">
        <v>2</v>
      </c>
      <c r="F130" s="92" t="s">
        <v>515</v>
      </c>
      <c r="G130" s="1" t="s">
        <v>544</v>
      </c>
      <c r="H130" s="9">
        <v>71</v>
      </c>
      <c r="I130" s="108">
        <v>8</v>
      </c>
      <c r="J130" s="140">
        <f t="shared" si="18"/>
        <v>1136</v>
      </c>
      <c r="K130" s="92">
        <v>2</v>
      </c>
      <c r="L130" s="86">
        <f>VLOOKUP(T130,様式第10号事業費及び積算根拠資料!$B:$O,7,FALSE)</f>
        <v>0</v>
      </c>
      <c r="M130" s="86">
        <f>VLOOKUP(T130,様式第10号事業費及び積算根拠資料!$B:$O,8,FALSE)</f>
        <v>0</v>
      </c>
      <c r="N130" s="86">
        <f>VLOOKUP(T130,様式第10号事業費及び積算根拠資料!$B:$O,9,FALSE)</f>
        <v>0</v>
      </c>
      <c r="O130" s="121">
        <f>VLOOKUP(T130,様式第10号事業費及び積算根拠資料!$B:$O,10,FALSE)</f>
        <v>0</v>
      </c>
      <c r="P130" s="3">
        <f t="shared" si="22"/>
        <v>5112</v>
      </c>
      <c r="Q130" s="3">
        <f t="shared" si="23"/>
        <v>0</v>
      </c>
      <c r="R130" s="3">
        <f t="shared" si="24"/>
        <v>5112</v>
      </c>
      <c r="S130" s="134"/>
      <c r="T130" s="108">
        <v>24</v>
      </c>
      <c r="U130" s="106" t="s">
        <v>582</v>
      </c>
      <c r="V130" s="106" t="s">
        <v>564</v>
      </c>
    </row>
    <row r="131" spans="2:22">
      <c r="B131" s="1" t="s">
        <v>148</v>
      </c>
      <c r="C131" s="106" t="s">
        <v>449</v>
      </c>
      <c r="D131" s="1" t="s">
        <v>511</v>
      </c>
      <c r="E131" s="92">
        <v>1</v>
      </c>
      <c r="F131" s="92" t="s">
        <v>515</v>
      </c>
      <c r="G131" s="1" t="s">
        <v>535</v>
      </c>
      <c r="H131" s="9">
        <v>36</v>
      </c>
      <c r="I131" s="108">
        <v>5</v>
      </c>
      <c r="J131" s="140">
        <f t="shared" si="18"/>
        <v>3240</v>
      </c>
      <c r="K131" s="92">
        <v>18</v>
      </c>
      <c r="L131" s="86">
        <f>VLOOKUP(T131,様式第10号事業費及び積算根拠資料!$B:$O,7,FALSE)</f>
        <v>0</v>
      </c>
      <c r="M131" s="86">
        <f>VLOOKUP(T131,様式第10号事業費及び積算根拠資料!$B:$O,8,FALSE)</f>
        <v>0</v>
      </c>
      <c r="N131" s="86">
        <f>VLOOKUP(T131,様式第10号事業費及び積算根拠資料!$B:$O,9,FALSE)</f>
        <v>0</v>
      </c>
      <c r="O131" s="121">
        <f>VLOOKUP(T131,様式第10号事業費及び積算根拠資料!$B:$O,10,FALSE)</f>
        <v>0</v>
      </c>
      <c r="P131" s="3">
        <f t="shared" si="22"/>
        <v>14580</v>
      </c>
      <c r="Q131" s="3">
        <f t="shared" si="23"/>
        <v>0</v>
      </c>
      <c r="R131" s="3">
        <f t="shared" si="24"/>
        <v>14580</v>
      </c>
      <c r="S131" s="134"/>
      <c r="T131" s="108">
        <v>10</v>
      </c>
      <c r="U131" s="106" t="s">
        <v>566</v>
      </c>
      <c r="V131" s="106" t="s">
        <v>564</v>
      </c>
    </row>
    <row r="132" spans="2:22">
      <c r="B132" s="96"/>
      <c r="C132" s="107"/>
      <c r="D132" s="2"/>
      <c r="E132" s="4"/>
      <c r="F132" s="4"/>
      <c r="G132" s="2"/>
      <c r="H132" s="144"/>
      <c r="I132" s="114"/>
      <c r="J132" s="115"/>
      <c r="K132" s="4"/>
      <c r="L132" s="80"/>
      <c r="M132" s="80"/>
      <c r="N132" s="80"/>
      <c r="O132" s="80"/>
      <c r="P132" s="80"/>
      <c r="Q132" s="80"/>
      <c r="R132" s="131"/>
      <c r="S132" s="80"/>
      <c r="T132" s="108"/>
      <c r="U132" s="106"/>
      <c r="V132" s="106"/>
    </row>
    <row r="133" spans="2:22">
      <c r="B133" s="96" t="s">
        <v>151</v>
      </c>
      <c r="C133" s="107"/>
      <c r="D133" s="2"/>
      <c r="E133" s="4"/>
      <c r="F133" s="4"/>
      <c r="G133" s="2"/>
      <c r="H133" s="145"/>
      <c r="I133" s="110"/>
      <c r="J133" s="116"/>
      <c r="K133" s="4"/>
      <c r="L133" s="82"/>
      <c r="M133" s="82"/>
      <c r="N133" s="82"/>
      <c r="O133" s="82"/>
      <c r="P133" s="82"/>
      <c r="Q133" s="82"/>
      <c r="R133" s="132"/>
      <c r="S133" s="82"/>
      <c r="T133" s="108"/>
      <c r="U133" s="106"/>
      <c r="V133" s="106"/>
    </row>
    <row r="134" spans="2:22">
      <c r="B134" s="1" t="s">
        <v>167</v>
      </c>
      <c r="C134" s="106" t="s">
        <v>431</v>
      </c>
      <c r="D134" s="1" t="s">
        <v>511</v>
      </c>
      <c r="E134" s="92">
        <v>2</v>
      </c>
      <c r="F134" s="92" t="s">
        <v>515</v>
      </c>
      <c r="G134" s="1" t="s">
        <v>535</v>
      </c>
      <c r="H134" s="9">
        <v>71</v>
      </c>
      <c r="I134" s="108">
        <v>4</v>
      </c>
      <c r="J134" s="140">
        <f t="shared" ref="J134:J172" si="25">K134*H134*I134</f>
        <v>5680</v>
      </c>
      <c r="K134" s="92">
        <v>20</v>
      </c>
      <c r="L134" s="86">
        <f>VLOOKUP(T134,様式第10号事業費及び積算根拠資料!$B:$O,7,FALSE)</f>
        <v>0</v>
      </c>
      <c r="M134" s="86">
        <f>VLOOKUP(T134,様式第10号事業費及び積算根拠資料!$B:$O,8,FALSE)</f>
        <v>0</v>
      </c>
      <c r="N134" s="86">
        <f>VLOOKUP(T134,様式第10号事業費及び積算根拠資料!$B:$O,9,FALSE)</f>
        <v>0</v>
      </c>
      <c r="O134" s="121">
        <f>VLOOKUP(T134,様式第10号事業費及び積算根拠資料!$B:$O,10,FALSE)</f>
        <v>0</v>
      </c>
      <c r="P134" s="3">
        <f t="shared" ref="P134:P141" si="26">H134/1000*I134*K134*200*$R$1</f>
        <v>25560</v>
      </c>
      <c r="Q134" s="3">
        <f t="shared" ref="Q134:Q141" si="27">O134/1000*I134*K134*200*$R$1</f>
        <v>0</v>
      </c>
      <c r="R134" s="3">
        <f t="shared" ref="R134:R141" si="28">P134-Q134</f>
        <v>25560</v>
      </c>
      <c r="S134" s="134"/>
      <c r="T134" s="108">
        <v>11</v>
      </c>
      <c r="U134" s="106" t="s">
        <v>571</v>
      </c>
      <c r="V134" s="106" t="s">
        <v>564</v>
      </c>
    </row>
    <row r="135" spans="2:22">
      <c r="B135" s="1"/>
      <c r="C135" s="106" t="s">
        <v>454</v>
      </c>
      <c r="D135" s="1" t="s">
        <v>511</v>
      </c>
      <c r="E135" s="92">
        <v>2</v>
      </c>
      <c r="F135" s="92" t="s">
        <v>515</v>
      </c>
      <c r="G135" s="1" t="s">
        <v>544</v>
      </c>
      <c r="H135" s="9">
        <v>71</v>
      </c>
      <c r="I135" s="108">
        <v>4</v>
      </c>
      <c r="J135" s="140">
        <f t="shared" si="25"/>
        <v>568</v>
      </c>
      <c r="K135" s="92">
        <v>2</v>
      </c>
      <c r="L135" s="86">
        <f>VLOOKUP(T135,様式第10号事業費及び積算根拠資料!$B:$O,7,FALSE)</f>
        <v>0</v>
      </c>
      <c r="M135" s="86">
        <f>VLOOKUP(T135,様式第10号事業費及び積算根拠資料!$B:$O,8,FALSE)</f>
        <v>0</v>
      </c>
      <c r="N135" s="86">
        <f>VLOOKUP(T135,様式第10号事業費及び積算根拠資料!$B:$O,9,FALSE)</f>
        <v>0</v>
      </c>
      <c r="O135" s="121">
        <f>VLOOKUP(T135,様式第10号事業費及び積算根拠資料!$B:$O,10,FALSE)</f>
        <v>0</v>
      </c>
      <c r="P135" s="3">
        <f t="shared" si="26"/>
        <v>2556</v>
      </c>
      <c r="Q135" s="3">
        <f t="shared" si="27"/>
        <v>0</v>
      </c>
      <c r="R135" s="3">
        <f t="shared" si="28"/>
        <v>2556</v>
      </c>
      <c r="S135" s="134"/>
      <c r="T135" s="108">
        <v>24</v>
      </c>
      <c r="U135" s="106" t="s">
        <v>582</v>
      </c>
      <c r="V135" s="106" t="s">
        <v>564</v>
      </c>
    </row>
    <row r="136" spans="2:22">
      <c r="B136" s="1" t="s">
        <v>168</v>
      </c>
      <c r="C136" s="106" t="s">
        <v>431</v>
      </c>
      <c r="D136" s="1" t="s">
        <v>511</v>
      </c>
      <c r="E136" s="92">
        <v>2</v>
      </c>
      <c r="F136" s="92" t="s">
        <v>515</v>
      </c>
      <c r="G136" s="1" t="s">
        <v>535</v>
      </c>
      <c r="H136" s="9">
        <v>71</v>
      </c>
      <c r="I136" s="108">
        <v>4</v>
      </c>
      <c r="J136" s="140">
        <f t="shared" si="25"/>
        <v>568</v>
      </c>
      <c r="K136" s="92">
        <v>2</v>
      </c>
      <c r="L136" s="86">
        <f>VLOOKUP(T136,様式第10号事業費及び積算根拠資料!$B:$O,7,FALSE)</f>
        <v>0</v>
      </c>
      <c r="M136" s="86">
        <f>VLOOKUP(T136,様式第10号事業費及び積算根拠資料!$B:$O,8,FALSE)</f>
        <v>0</v>
      </c>
      <c r="N136" s="86">
        <f>VLOOKUP(T136,様式第10号事業費及び積算根拠資料!$B:$O,9,FALSE)</f>
        <v>0</v>
      </c>
      <c r="O136" s="121">
        <f>VLOOKUP(T136,様式第10号事業費及び積算根拠資料!$B:$O,10,FALSE)</f>
        <v>0</v>
      </c>
      <c r="P136" s="3">
        <f t="shared" si="26"/>
        <v>2556</v>
      </c>
      <c r="Q136" s="3">
        <f t="shared" si="27"/>
        <v>0</v>
      </c>
      <c r="R136" s="3">
        <f t="shared" si="28"/>
        <v>2556</v>
      </c>
      <c r="S136" s="134"/>
      <c r="T136" s="108">
        <v>11</v>
      </c>
      <c r="U136" s="106" t="s">
        <v>571</v>
      </c>
      <c r="V136" s="106" t="s">
        <v>564</v>
      </c>
    </row>
    <row r="137" spans="2:22">
      <c r="B137" s="1" t="s">
        <v>7</v>
      </c>
      <c r="C137" s="106" t="s">
        <v>426</v>
      </c>
      <c r="D137" s="1" t="s">
        <v>511</v>
      </c>
      <c r="E137" s="92">
        <v>2</v>
      </c>
      <c r="F137" s="92" t="s">
        <v>515</v>
      </c>
      <c r="G137" s="1" t="s">
        <v>545</v>
      </c>
      <c r="H137" s="9">
        <v>71</v>
      </c>
      <c r="I137" s="108">
        <v>3</v>
      </c>
      <c r="J137" s="140">
        <f t="shared" si="25"/>
        <v>3408</v>
      </c>
      <c r="K137" s="92">
        <v>16</v>
      </c>
      <c r="L137" s="86">
        <f>VLOOKUP(T137,様式第10号事業費及び積算根拠資料!$B:$O,7,FALSE)</f>
        <v>0</v>
      </c>
      <c r="M137" s="86">
        <f>VLOOKUP(T137,様式第10号事業費及び積算根拠資料!$B:$O,8,FALSE)</f>
        <v>0</v>
      </c>
      <c r="N137" s="86">
        <f>VLOOKUP(T137,様式第10号事業費及び積算根拠資料!$B:$O,9,FALSE)</f>
        <v>0</v>
      </c>
      <c r="O137" s="121">
        <f>VLOOKUP(T137,様式第10号事業費及び積算根拠資料!$B:$O,10,FALSE)</f>
        <v>0</v>
      </c>
      <c r="P137" s="3">
        <f t="shared" si="26"/>
        <v>15335.999999999998</v>
      </c>
      <c r="Q137" s="3">
        <f t="shared" si="27"/>
        <v>0</v>
      </c>
      <c r="R137" s="3">
        <f t="shared" si="28"/>
        <v>15335.999999999998</v>
      </c>
      <c r="S137" s="134"/>
      <c r="T137" s="108">
        <v>11</v>
      </c>
      <c r="U137" s="106" t="s">
        <v>571</v>
      </c>
      <c r="V137" s="106" t="s">
        <v>564</v>
      </c>
    </row>
    <row r="138" spans="2:22">
      <c r="B138" s="1"/>
      <c r="C138" s="106" t="s">
        <v>454</v>
      </c>
      <c r="D138" s="1" t="s">
        <v>511</v>
      </c>
      <c r="E138" s="92">
        <v>2</v>
      </c>
      <c r="F138" s="92" t="s">
        <v>515</v>
      </c>
      <c r="G138" s="1" t="s">
        <v>544</v>
      </c>
      <c r="H138" s="9">
        <v>71</v>
      </c>
      <c r="I138" s="108">
        <v>3</v>
      </c>
      <c r="J138" s="140">
        <f t="shared" si="25"/>
        <v>426</v>
      </c>
      <c r="K138" s="92">
        <v>2</v>
      </c>
      <c r="L138" s="86">
        <f>VLOOKUP(T138,様式第10号事業費及び積算根拠資料!$B:$O,7,FALSE)</f>
        <v>0</v>
      </c>
      <c r="M138" s="86">
        <f>VLOOKUP(T138,様式第10号事業費及び積算根拠資料!$B:$O,8,FALSE)</f>
        <v>0</v>
      </c>
      <c r="N138" s="86">
        <f>VLOOKUP(T138,様式第10号事業費及び積算根拠資料!$B:$O,9,FALSE)</f>
        <v>0</v>
      </c>
      <c r="O138" s="121">
        <f>VLOOKUP(T138,様式第10号事業費及び積算根拠資料!$B:$O,10,FALSE)</f>
        <v>0</v>
      </c>
      <c r="P138" s="3">
        <f t="shared" si="26"/>
        <v>1916.9999999999998</v>
      </c>
      <c r="Q138" s="3">
        <f t="shared" si="27"/>
        <v>0</v>
      </c>
      <c r="R138" s="3">
        <f t="shared" si="28"/>
        <v>1916.9999999999998</v>
      </c>
      <c r="S138" s="134"/>
      <c r="T138" s="108">
        <v>24</v>
      </c>
      <c r="U138" s="106" t="s">
        <v>582</v>
      </c>
      <c r="V138" s="106" t="s">
        <v>564</v>
      </c>
    </row>
    <row r="139" spans="2:22">
      <c r="B139" s="1" t="s">
        <v>176</v>
      </c>
      <c r="C139" s="106" t="s">
        <v>431</v>
      </c>
      <c r="D139" s="1" t="s">
        <v>511</v>
      </c>
      <c r="E139" s="92">
        <v>2</v>
      </c>
      <c r="F139" s="92" t="s">
        <v>515</v>
      </c>
      <c r="G139" s="1" t="s">
        <v>535</v>
      </c>
      <c r="H139" s="9">
        <v>71</v>
      </c>
      <c r="I139" s="108">
        <v>4</v>
      </c>
      <c r="J139" s="140">
        <f t="shared" si="25"/>
        <v>5680</v>
      </c>
      <c r="K139" s="92">
        <v>20</v>
      </c>
      <c r="L139" s="86">
        <f>VLOOKUP(T139,様式第10号事業費及び積算根拠資料!$B:$O,7,FALSE)</f>
        <v>0</v>
      </c>
      <c r="M139" s="86">
        <f>VLOOKUP(T139,様式第10号事業費及び積算根拠資料!$B:$O,8,FALSE)</f>
        <v>0</v>
      </c>
      <c r="N139" s="86">
        <f>VLOOKUP(T139,様式第10号事業費及び積算根拠資料!$B:$O,9,FALSE)</f>
        <v>0</v>
      </c>
      <c r="O139" s="121">
        <f>VLOOKUP(T139,様式第10号事業費及び積算根拠資料!$B:$O,10,FALSE)</f>
        <v>0</v>
      </c>
      <c r="P139" s="3">
        <f t="shared" si="26"/>
        <v>25560</v>
      </c>
      <c r="Q139" s="3">
        <f t="shared" si="27"/>
        <v>0</v>
      </c>
      <c r="R139" s="3">
        <f t="shared" si="28"/>
        <v>25560</v>
      </c>
      <c r="S139" s="134"/>
      <c r="T139" s="108">
        <v>11</v>
      </c>
      <c r="U139" s="106" t="s">
        <v>571</v>
      </c>
      <c r="V139" s="106" t="s">
        <v>564</v>
      </c>
    </row>
    <row r="140" spans="2:22">
      <c r="B140" s="1"/>
      <c r="C140" s="106" t="s">
        <v>454</v>
      </c>
      <c r="D140" s="1" t="s">
        <v>511</v>
      </c>
      <c r="E140" s="92">
        <v>2</v>
      </c>
      <c r="F140" s="92" t="s">
        <v>515</v>
      </c>
      <c r="G140" s="1" t="s">
        <v>544</v>
      </c>
      <c r="H140" s="9">
        <v>71</v>
      </c>
      <c r="I140" s="108">
        <v>4</v>
      </c>
      <c r="J140" s="140">
        <f t="shared" si="25"/>
        <v>568</v>
      </c>
      <c r="K140" s="92">
        <v>2</v>
      </c>
      <c r="L140" s="86">
        <f>VLOOKUP(T140,様式第10号事業費及び積算根拠資料!$B:$O,7,FALSE)</f>
        <v>0</v>
      </c>
      <c r="M140" s="86">
        <f>VLOOKUP(T140,様式第10号事業費及び積算根拠資料!$B:$O,8,FALSE)</f>
        <v>0</v>
      </c>
      <c r="N140" s="86">
        <f>VLOOKUP(T140,様式第10号事業費及び積算根拠資料!$B:$O,9,FALSE)</f>
        <v>0</v>
      </c>
      <c r="O140" s="121">
        <f>VLOOKUP(T140,様式第10号事業費及び積算根拠資料!$B:$O,10,FALSE)</f>
        <v>0</v>
      </c>
      <c r="P140" s="3">
        <f t="shared" si="26"/>
        <v>2556</v>
      </c>
      <c r="Q140" s="3">
        <f t="shared" si="27"/>
        <v>0</v>
      </c>
      <c r="R140" s="3">
        <f t="shared" si="28"/>
        <v>2556</v>
      </c>
      <c r="S140" s="134"/>
      <c r="T140" s="108">
        <v>24</v>
      </c>
      <c r="U140" s="106" t="s">
        <v>582</v>
      </c>
      <c r="V140" s="106" t="s">
        <v>564</v>
      </c>
    </row>
    <row r="141" spans="2:22">
      <c r="B141" s="1" t="s">
        <v>435</v>
      </c>
      <c r="C141" s="106" t="s">
        <v>436</v>
      </c>
      <c r="D141" s="1" t="s">
        <v>511</v>
      </c>
      <c r="E141" s="92">
        <v>2</v>
      </c>
      <c r="F141" s="92" t="s">
        <v>512</v>
      </c>
      <c r="G141" s="1"/>
      <c r="H141" s="9">
        <v>71</v>
      </c>
      <c r="I141" s="108">
        <v>5</v>
      </c>
      <c r="J141" s="140">
        <f t="shared" si="25"/>
        <v>710</v>
      </c>
      <c r="K141" s="92">
        <v>2</v>
      </c>
      <c r="L141" s="86">
        <f>VLOOKUP(T141,様式第10号事業費及び積算根拠資料!$B:$O,7,FALSE)</f>
        <v>0</v>
      </c>
      <c r="M141" s="86">
        <f>VLOOKUP(T141,様式第10号事業費及び積算根拠資料!$B:$O,8,FALSE)</f>
        <v>0</v>
      </c>
      <c r="N141" s="86">
        <f>VLOOKUP(T141,様式第10号事業費及び積算根拠資料!$B:$O,9,FALSE)</f>
        <v>0</v>
      </c>
      <c r="O141" s="121">
        <f>VLOOKUP(T141,様式第10号事業費及び積算根拠資料!$B:$O,10,FALSE)</f>
        <v>0</v>
      </c>
      <c r="P141" s="3">
        <f t="shared" si="26"/>
        <v>3195</v>
      </c>
      <c r="Q141" s="3">
        <f t="shared" si="27"/>
        <v>0</v>
      </c>
      <c r="R141" s="3">
        <f t="shared" si="28"/>
        <v>3195</v>
      </c>
      <c r="S141" s="134"/>
      <c r="T141" s="108">
        <v>6</v>
      </c>
      <c r="U141" s="106" t="s">
        <v>571</v>
      </c>
      <c r="V141" s="106" t="s">
        <v>562</v>
      </c>
    </row>
    <row r="142" spans="2:22">
      <c r="B142" s="1" t="s">
        <v>350</v>
      </c>
      <c r="C142" s="106" t="s">
        <v>431</v>
      </c>
      <c r="D142" s="1" t="s">
        <v>511</v>
      </c>
      <c r="E142" s="92">
        <v>2</v>
      </c>
      <c r="F142" s="92" t="s">
        <v>515</v>
      </c>
      <c r="G142" s="1" t="s">
        <v>535</v>
      </c>
      <c r="H142" s="9">
        <v>71</v>
      </c>
      <c r="I142" s="108">
        <v>4</v>
      </c>
      <c r="J142" s="140">
        <f t="shared" si="25"/>
        <v>5680</v>
      </c>
      <c r="K142" s="92">
        <v>20</v>
      </c>
      <c r="L142" s="86">
        <f>VLOOKUP(T142,様式第10号事業費及び積算根拠資料!$B:$O,7,FALSE)</f>
        <v>0</v>
      </c>
      <c r="M142" s="86">
        <f>VLOOKUP(T142,様式第10号事業費及び積算根拠資料!$B:$O,8,FALSE)</f>
        <v>0</v>
      </c>
      <c r="N142" s="86">
        <f>VLOOKUP(T142,様式第10号事業費及び積算根拠資料!$B:$O,9,FALSE)</f>
        <v>0</v>
      </c>
      <c r="O142" s="121">
        <f>VLOOKUP(T142,様式第10号事業費及び積算根拠資料!$B:$O,10,FALSE)</f>
        <v>0</v>
      </c>
      <c r="P142" s="3">
        <f t="shared" ref="P142:P172" si="29">H142/1000*I142*K142*200*$R$1</f>
        <v>25560</v>
      </c>
      <c r="Q142" s="3">
        <f t="shared" ref="Q142:Q172" si="30">O142/1000*I142*K142*200*$R$1</f>
        <v>0</v>
      </c>
      <c r="R142" s="3">
        <f t="shared" ref="R142:R172" si="31">P142-Q142</f>
        <v>25560</v>
      </c>
      <c r="S142" s="134"/>
      <c r="T142" s="108">
        <v>11</v>
      </c>
      <c r="U142" s="106" t="s">
        <v>571</v>
      </c>
      <c r="V142" s="106" t="s">
        <v>564</v>
      </c>
    </row>
    <row r="143" spans="2:22">
      <c r="B143" s="1"/>
      <c r="C143" s="106" t="s">
        <v>454</v>
      </c>
      <c r="D143" s="1" t="s">
        <v>511</v>
      </c>
      <c r="E143" s="92">
        <v>2</v>
      </c>
      <c r="F143" s="92" t="s">
        <v>515</v>
      </c>
      <c r="G143" s="1" t="s">
        <v>544</v>
      </c>
      <c r="H143" s="9">
        <v>71</v>
      </c>
      <c r="I143" s="108">
        <v>4</v>
      </c>
      <c r="J143" s="140">
        <f t="shared" si="25"/>
        <v>568</v>
      </c>
      <c r="K143" s="92">
        <v>2</v>
      </c>
      <c r="L143" s="86">
        <f>VLOOKUP(T143,様式第10号事業費及び積算根拠資料!$B:$O,7,FALSE)</f>
        <v>0</v>
      </c>
      <c r="M143" s="86">
        <f>VLOOKUP(T143,様式第10号事業費及び積算根拠資料!$B:$O,8,FALSE)</f>
        <v>0</v>
      </c>
      <c r="N143" s="86">
        <f>VLOOKUP(T143,様式第10号事業費及び積算根拠資料!$B:$O,9,FALSE)</f>
        <v>0</v>
      </c>
      <c r="O143" s="121">
        <f>VLOOKUP(T143,様式第10号事業費及び積算根拠資料!$B:$O,10,FALSE)</f>
        <v>0</v>
      </c>
      <c r="P143" s="3">
        <f t="shared" si="29"/>
        <v>2556</v>
      </c>
      <c r="Q143" s="3">
        <f t="shared" si="30"/>
        <v>0</v>
      </c>
      <c r="R143" s="3">
        <f t="shared" si="31"/>
        <v>2556</v>
      </c>
      <c r="S143" s="134"/>
      <c r="T143" s="108">
        <v>24</v>
      </c>
      <c r="U143" s="106" t="s">
        <v>582</v>
      </c>
      <c r="V143" s="106" t="s">
        <v>564</v>
      </c>
    </row>
    <row r="144" spans="2:22">
      <c r="B144" s="1" t="s">
        <v>378</v>
      </c>
      <c r="C144" s="106" t="s">
        <v>453</v>
      </c>
      <c r="D144" s="1" t="s">
        <v>511</v>
      </c>
      <c r="E144" s="92">
        <v>2</v>
      </c>
      <c r="F144" s="92" t="s">
        <v>512</v>
      </c>
      <c r="G144" s="1"/>
      <c r="H144" s="9">
        <v>71</v>
      </c>
      <c r="I144" s="108">
        <v>4</v>
      </c>
      <c r="J144" s="140">
        <f t="shared" si="25"/>
        <v>852</v>
      </c>
      <c r="K144" s="92">
        <v>3</v>
      </c>
      <c r="L144" s="86">
        <f>VLOOKUP(T144,様式第10号事業費及び積算根拠資料!$B:$O,7,FALSE)</f>
        <v>0</v>
      </c>
      <c r="M144" s="86">
        <f>VLOOKUP(T144,様式第10号事業費及び積算根拠資料!$B:$O,8,FALSE)</f>
        <v>0</v>
      </c>
      <c r="N144" s="86">
        <f>VLOOKUP(T144,様式第10号事業費及び積算根拠資料!$B:$O,9,FALSE)</f>
        <v>0</v>
      </c>
      <c r="O144" s="121">
        <f>VLOOKUP(T144,様式第10号事業費及び積算根拠資料!$B:$O,10,FALSE)</f>
        <v>0</v>
      </c>
      <c r="P144" s="3">
        <f t="shared" si="29"/>
        <v>3833.9999999999995</v>
      </c>
      <c r="Q144" s="3">
        <f t="shared" si="30"/>
        <v>0</v>
      </c>
      <c r="R144" s="3">
        <f t="shared" si="31"/>
        <v>3833.9999999999995</v>
      </c>
      <c r="S144" s="134"/>
      <c r="T144" s="108">
        <v>6</v>
      </c>
      <c r="U144" s="106" t="s">
        <v>571</v>
      </c>
      <c r="V144" s="106" t="s">
        <v>562</v>
      </c>
    </row>
    <row r="145" spans="2:22">
      <c r="B145" s="1" t="s">
        <v>148</v>
      </c>
      <c r="C145" s="106" t="s">
        <v>449</v>
      </c>
      <c r="D145" s="1" t="s">
        <v>511</v>
      </c>
      <c r="E145" s="92">
        <v>1</v>
      </c>
      <c r="F145" s="92" t="s">
        <v>515</v>
      </c>
      <c r="G145" s="1" t="s">
        <v>535</v>
      </c>
      <c r="H145" s="9">
        <v>36</v>
      </c>
      <c r="I145" s="108">
        <v>5</v>
      </c>
      <c r="J145" s="140">
        <f t="shared" si="25"/>
        <v>3060</v>
      </c>
      <c r="K145" s="92">
        <v>17</v>
      </c>
      <c r="L145" s="86">
        <f>VLOOKUP(T145,様式第10号事業費及び積算根拠資料!$B:$O,7,FALSE)</f>
        <v>0</v>
      </c>
      <c r="M145" s="86">
        <f>VLOOKUP(T145,様式第10号事業費及び積算根拠資料!$B:$O,8,FALSE)</f>
        <v>0</v>
      </c>
      <c r="N145" s="86">
        <f>VLOOKUP(T145,様式第10号事業費及び積算根拠資料!$B:$O,9,FALSE)</f>
        <v>0</v>
      </c>
      <c r="O145" s="121">
        <f>VLOOKUP(T145,様式第10号事業費及び積算根拠資料!$B:$O,10,FALSE)</f>
        <v>0</v>
      </c>
      <c r="P145" s="3">
        <f t="shared" si="29"/>
        <v>13770</v>
      </c>
      <c r="Q145" s="3">
        <f t="shared" si="30"/>
        <v>0</v>
      </c>
      <c r="R145" s="3">
        <f t="shared" si="31"/>
        <v>13770</v>
      </c>
      <c r="S145" s="134"/>
      <c r="T145" s="108">
        <v>10</v>
      </c>
      <c r="U145" s="106" t="s">
        <v>566</v>
      </c>
      <c r="V145" s="106" t="s">
        <v>564</v>
      </c>
    </row>
    <row r="146" spans="2:22">
      <c r="B146" s="1" t="s">
        <v>350</v>
      </c>
      <c r="C146" s="106" t="s">
        <v>431</v>
      </c>
      <c r="D146" s="1" t="s">
        <v>511</v>
      </c>
      <c r="E146" s="92">
        <v>2</v>
      </c>
      <c r="F146" s="92" t="s">
        <v>515</v>
      </c>
      <c r="G146" s="1" t="s">
        <v>535</v>
      </c>
      <c r="H146" s="9">
        <v>71</v>
      </c>
      <c r="I146" s="108">
        <v>4</v>
      </c>
      <c r="J146" s="140">
        <f t="shared" si="25"/>
        <v>4544</v>
      </c>
      <c r="K146" s="92">
        <v>16</v>
      </c>
      <c r="L146" s="86">
        <f>VLOOKUP(T146,様式第10号事業費及び積算根拠資料!$B:$O,7,FALSE)</f>
        <v>0</v>
      </c>
      <c r="M146" s="86">
        <f>VLOOKUP(T146,様式第10号事業費及び積算根拠資料!$B:$O,8,FALSE)</f>
        <v>0</v>
      </c>
      <c r="N146" s="86">
        <f>VLOOKUP(T146,様式第10号事業費及び積算根拠資料!$B:$O,9,FALSE)</f>
        <v>0</v>
      </c>
      <c r="O146" s="121">
        <f>VLOOKUP(T146,様式第10号事業費及び積算根拠資料!$B:$O,10,FALSE)</f>
        <v>0</v>
      </c>
      <c r="P146" s="3">
        <f t="shared" si="29"/>
        <v>20448</v>
      </c>
      <c r="Q146" s="3">
        <f t="shared" si="30"/>
        <v>0</v>
      </c>
      <c r="R146" s="3">
        <f t="shared" si="31"/>
        <v>20448</v>
      </c>
      <c r="S146" s="134"/>
      <c r="T146" s="108">
        <v>11</v>
      </c>
      <c r="U146" s="106" t="s">
        <v>571</v>
      </c>
      <c r="V146" s="106" t="s">
        <v>564</v>
      </c>
    </row>
    <row r="147" spans="2:22">
      <c r="B147" s="1"/>
      <c r="C147" s="106" t="s">
        <v>454</v>
      </c>
      <c r="D147" s="1" t="s">
        <v>511</v>
      </c>
      <c r="E147" s="92">
        <v>2</v>
      </c>
      <c r="F147" s="92" t="s">
        <v>515</v>
      </c>
      <c r="G147" s="1" t="s">
        <v>544</v>
      </c>
      <c r="H147" s="9">
        <v>71</v>
      </c>
      <c r="I147" s="108">
        <v>4</v>
      </c>
      <c r="J147" s="140">
        <f t="shared" si="25"/>
        <v>568</v>
      </c>
      <c r="K147" s="92">
        <v>2</v>
      </c>
      <c r="L147" s="86">
        <f>VLOOKUP(T147,様式第10号事業費及び積算根拠資料!$B:$O,7,FALSE)</f>
        <v>0</v>
      </c>
      <c r="M147" s="86">
        <f>VLOOKUP(T147,様式第10号事業費及び積算根拠資料!$B:$O,8,FALSE)</f>
        <v>0</v>
      </c>
      <c r="N147" s="86">
        <f>VLOOKUP(T147,様式第10号事業費及び積算根拠資料!$B:$O,9,FALSE)</f>
        <v>0</v>
      </c>
      <c r="O147" s="121">
        <f>VLOOKUP(T147,様式第10号事業費及び積算根拠資料!$B:$O,10,FALSE)</f>
        <v>0</v>
      </c>
      <c r="P147" s="3">
        <f t="shared" si="29"/>
        <v>2556</v>
      </c>
      <c r="Q147" s="3">
        <f t="shared" si="30"/>
        <v>0</v>
      </c>
      <c r="R147" s="3">
        <f t="shared" si="31"/>
        <v>2556</v>
      </c>
      <c r="S147" s="134"/>
      <c r="T147" s="108">
        <v>24</v>
      </c>
      <c r="U147" s="106" t="s">
        <v>582</v>
      </c>
      <c r="V147" s="106" t="s">
        <v>564</v>
      </c>
    </row>
    <row r="148" spans="2:22">
      <c r="B148" s="1" t="s">
        <v>424</v>
      </c>
      <c r="C148" s="106" t="s">
        <v>441</v>
      </c>
      <c r="D148" s="1" t="s">
        <v>511</v>
      </c>
      <c r="E148" s="92">
        <v>1</v>
      </c>
      <c r="F148" s="92" t="s">
        <v>512</v>
      </c>
      <c r="G148" s="1" t="s">
        <v>540</v>
      </c>
      <c r="H148" s="9">
        <v>36</v>
      </c>
      <c r="I148" s="108">
        <v>2</v>
      </c>
      <c r="J148" s="140">
        <f t="shared" si="25"/>
        <v>360</v>
      </c>
      <c r="K148" s="92">
        <v>5</v>
      </c>
      <c r="L148" s="86">
        <f>VLOOKUP(T148,様式第10号事業費及び積算根拠資料!$B:$O,7,FALSE)</f>
        <v>0</v>
      </c>
      <c r="M148" s="86">
        <f>VLOOKUP(T148,様式第10号事業費及び積算根拠資料!$B:$O,8,FALSE)</f>
        <v>0</v>
      </c>
      <c r="N148" s="86">
        <f>VLOOKUP(T148,様式第10号事業費及び積算根拠資料!$B:$O,9,FALSE)</f>
        <v>0</v>
      </c>
      <c r="O148" s="121">
        <f>VLOOKUP(T148,様式第10号事業費及び積算根拠資料!$B:$O,10,FALSE)</f>
        <v>0</v>
      </c>
      <c r="P148" s="3">
        <f t="shared" si="29"/>
        <v>1620</v>
      </c>
      <c r="Q148" s="3">
        <f t="shared" si="30"/>
        <v>0</v>
      </c>
      <c r="R148" s="3">
        <f t="shared" si="31"/>
        <v>1620</v>
      </c>
      <c r="S148" s="134"/>
      <c r="T148" s="108">
        <v>17</v>
      </c>
      <c r="U148" s="106" t="s">
        <v>580</v>
      </c>
      <c r="V148" s="106" t="s">
        <v>562</v>
      </c>
    </row>
    <row r="149" spans="2:22">
      <c r="B149" s="1"/>
      <c r="C149" s="106" t="s">
        <v>447</v>
      </c>
      <c r="D149" s="1" t="s">
        <v>523</v>
      </c>
      <c r="E149" s="92">
        <v>1</v>
      </c>
      <c r="F149" s="92" t="s">
        <v>512</v>
      </c>
      <c r="G149" s="1" t="s">
        <v>540</v>
      </c>
      <c r="H149" s="9">
        <v>20</v>
      </c>
      <c r="I149" s="108">
        <v>2</v>
      </c>
      <c r="J149" s="140">
        <f t="shared" si="25"/>
        <v>40</v>
      </c>
      <c r="K149" s="92">
        <v>1</v>
      </c>
      <c r="L149" s="86">
        <f>VLOOKUP(T149,様式第10号事業費及び積算根拠資料!$B:$O,7,FALSE)</f>
        <v>0</v>
      </c>
      <c r="M149" s="86">
        <f>VLOOKUP(T149,様式第10号事業費及び積算根拠資料!$B:$O,8,FALSE)</f>
        <v>0</v>
      </c>
      <c r="N149" s="86">
        <f>VLOOKUP(T149,様式第10号事業費及び積算根拠資料!$B:$O,9,FALSE)</f>
        <v>0</v>
      </c>
      <c r="O149" s="121">
        <f>VLOOKUP(T149,様式第10号事業費及び積算根拠資料!$B:$O,10,FALSE)</f>
        <v>0</v>
      </c>
      <c r="P149" s="3">
        <f t="shared" si="29"/>
        <v>180</v>
      </c>
      <c r="Q149" s="3">
        <f t="shared" si="30"/>
        <v>0</v>
      </c>
      <c r="R149" s="3">
        <f t="shared" si="31"/>
        <v>180</v>
      </c>
      <c r="S149" s="134"/>
      <c r="T149" s="108">
        <v>14</v>
      </c>
      <c r="U149" s="106" t="s">
        <v>588</v>
      </c>
      <c r="V149" s="106" t="s">
        <v>562</v>
      </c>
    </row>
    <row r="150" spans="2:22">
      <c r="B150" s="1"/>
      <c r="C150" s="106" t="s">
        <v>422</v>
      </c>
      <c r="D150" s="1" t="s">
        <v>621</v>
      </c>
      <c r="E150" s="92">
        <v>1</v>
      </c>
      <c r="F150" s="92" t="s">
        <v>512</v>
      </c>
      <c r="G150" s="1" t="s">
        <v>534</v>
      </c>
      <c r="H150" s="9">
        <v>22</v>
      </c>
      <c r="I150" s="108">
        <v>2</v>
      </c>
      <c r="J150" s="140">
        <f t="shared" si="25"/>
        <v>132</v>
      </c>
      <c r="K150" s="92">
        <v>3</v>
      </c>
      <c r="L150" s="86">
        <f>VLOOKUP(T150,様式第10号事業費及び積算根拠資料!$B:$O,7,FALSE)</f>
        <v>0</v>
      </c>
      <c r="M150" s="86">
        <f>VLOOKUP(T150,様式第10号事業費及び積算根拠資料!$B:$O,8,FALSE)</f>
        <v>0</v>
      </c>
      <c r="N150" s="86">
        <f>VLOOKUP(T150,様式第10号事業費及び積算根拠資料!$B:$O,9,FALSE)</f>
        <v>0</v>
      </c>
      <c r="O150" s="121">
        <f>VLOOKUP(T150,様式第10号事業費及び積算根拠資料!$B:$O,10,FALSE)</f>
        <v>0</v>
      </c>
      <c r="P150" s="3">
        <f t="shared" si="29"/>
        <v>594</v>
      </c>
      <c r="Q150" s="3">
        <f t="shared" si="30"/>
        <v>0</v>
      </c>
      <c r="R150" s="3">
        <f t="shared" si="31"/>
        <v>594</v>
      </c>
      <c r="S150" s="134"/>
      <c r="T150" s="108">
        <v>65</v>
      </c>
      <c r="U150" s="106" t="s">
        <v>630</v>
      </c>
      <c r="V150" s="106" t="s">
        <v>562</v>
      </c>
    </row>
    <row r="151" spans="2:22">
      <c r="B151" s="1" t="s">
        <v>406</v>
      </c>
      <c r="C151" s="106" t="s">
        <v>441</v>
      </c>
      <c r="D151" s="1" t="s">
        <v>511</v>
      </c>
      <c r="E151" s="92">
        <v>1</v>
      </c>
      <c r="F151" s="92" t="s">
        <v>512</v>
      </c>
      <c r="G151" s="1" t="s">
        <v>540</v>
      </c>
      <c r="H151" s="9">
        <v>36</v>
      </c>
      <c r="I151" s="108">
        <v>2</v>
      </c>
      <c r="J151" s="140">
        <f t="shared" si="25"/>
        <v>288</v>
      </c>
      <c r="K151" s="92">
        <v>4</v>
      </c>
      <c r="L151" s="86">
        <f>VLOOKUP(T151,様式第10号事業費及び積算根拠資料!$B:$O,7,FALSE)</f>
        <v>0</v>
      </c>
      <c r="M151" s="86">
        <f>VLOOKUP(T151,様式第10号事業費及び積算根拠資料!$B:$O,8,FALSE)</f>
        <v>0</v>
      </c>
      <c r="N151" s="86">
        <f>VLOOKUP(T151,様式第10号事業費及び積算根拠資料!$B:$O,9,FALSE)</f>
        <v>0</v>
      </c>
      <c r="O151" s="121">
        <f>VLOOKUP(T151,様式第10号事業費及び積算根拠資料!$B:$O,10,FALSE)</f>
        <v>0</v>
      </c>
      <c r="P151" s="3">
        <f t="shared" si="29"/>
        <v>1295.9999999999998</v>
      </c>
      <c r="Q151" s="3">
        <f t="shared" si="30"/>
        <v>0</v>
      </c>
      <c r="R151" s="3">
        <f t="shared" si="31"/>
        <v>1295.9999999999998</v>
      </c>
      <c r="S151" s="134"/>
      <c r="T151" s="108">
        <v>17</v>
      </c>
      <c r="U151" s="106" t="s">
        <v>580</v>
      </c>
      <c r="V151" s="106" t="s">
        <v>562</v>
      </c>
    </row>
    <row r="152" spans="2:22">
      <c r="B152" s="1"/>
      <c r="C152" s="106" t="s">
        <v>447</v>
      </c>
      <c r="D152" s="1" t="s">
        <v>523</v>
      </c>
      <c r="E152" s="92">
        <v>1</v>
      </c>
      <c r="F152" s="92" t="s">
        <v>512</v>
      </c>
      <c r="G152" s="1" t="s">
        <v>540</v>
      </c>
      <c r="H152" s="9">
        <v>20</v>
      </c>
      <c r="I152" s="108">
        <v>2</v>
      </c>
      <c r="J152" s="140">
        <f t="shared" si="25"/>
        <v>40</v>
      </c>
      <c r="K152" s="92">
        <v>1</v>
      </c>
      <c r="L152" s="86">
        <f>VLOOKUP(T152,様式第10号事業費及び積算根拠資料!$B:$O,7,FALSE)</f>
        <v>0</v>
      </c>
      <c r="M152" s="86">
        <f>VLOOKUP(T152,様式第10号事業費及び積算根拠資料!$B:$O,8,FALSE)</f>
        <v>0</v>
      </c>
      <c r="N152" s="86">
        <f>VLOOKUP(T152,様式第10号事業費及び積算根拠資料!$B:$O,9,FALSE)</f>
        <v>0</v>
      </c>
      <c r="O152" s="121">
        <f>VLOOKUP(T152,様式第10号事業費及び積算根拠資料!$B:$O,10,FALSE)</f>
        <v>0</v>
      </c>
      <c r="P152" s="3">
        <f t="shared" si="29"/>
        <v>180</v>
      </c>
      <c r="Q152" s="3">
        <f t="shared" si="30"/>
        <v>0</v>
      </c>
      <c r="R152" s="3">
        <f t="shared" si="31"/>
        <v>180</v>
      </c>
      <c r="S152" s="134"/>
      <c r="T152" s="108">
        <v>14</v>
      </c>
      <c r="U152" s="106" t="s">
        <v>588</v>
      </c>
      <c r="V152" s="106" t="s">
        <v>562</v>
      </c>
    </row>
    <row r="153" spans="2:22">
      <c r="B153" s="1"/>
      <c r="C153" s="106" t="s">
        <v>422</v>
      </c>
      <c r="D153" s="1" t="s">
        <v>621</v>
      </c>
      <c r="E153" s="92">
        <v>1</v>
      </c>
      <c r="F153" s="92" t="s">
        <v>512</v>
      </c>
      <c r="G153" s="1" t="s">
        <v>534</v>
      </c>
      <c r="H153" s="9">
        <v>22</v>
      </c>
      <c r="I153" s="108">
        <v>2</v>
      </c>
      <c r="J153" s="140">
        <f t="shared" si="25"/>
        <v>132</v>
      </c>
      <c r="K153" s="92">
        <v>3</v>
      </c>
      <c r="L153" s="86">
        <f>VLOOKUP(T153,様式第10号事業費及び積算根拠資料!$B:$O,7,FALSE)</f>
        <v>0</v>
      </c>
      <c r="M153" s="86">
        <f>VLOOKUP(T153,様式第10号事業費及び積算根拠資料!$B:$O,8,FALSE)</f>
        <v>0</v>
      </c>
      <c r="N153" s="86">
        <f>VLOOKUP(T153,様式第10号事業費及び積算根拠資料!$B:$O,9,FALSE)</f>
        <v>0</v>
      </c>
      <c r="O153" s="121">
        <f>VLOOKUP(T153,様式第10号事業費及び積算根拠資料!$B:$O,10,FALSE)</f>
        <v>0</v>
      </c>
      <c r="P153" s="3">
        <f t="shared" si="29"/>
        <v>594</v>
      </c>
      <c r="Q153" s="3">
        <f t="shared" si="30"/>
        <v>0</v>
      </c>
      <c r="R153" s="3">
        <f t="shared" si="31"/>
        <v>594</v>
      </c>
      <c r="S153" s="134"/>
      <c r="T153" s="108">
        <v>65</v>
      </c>
      <c r="U153" s="106" t="s">
        <v>630</v>
      </c>
      <c r="V153" s="106" t="s">
        <v>562</v>
      </c>
    </row>
    <row r="154" spans="2:22">
      <c r="B154" s="1" t="s">
        <v>432</v>
      </c>
      <c r="C154" s="106" t="s">
        <v>433</v>
      </c>
      <c r="D154" s="1" t="s">
        <v>514</v>
      </c>
      <c r="E154" s="92">
        <v>3</v>
      </c>
      <c r="F154" s="92" t="s">
        <v>515</v>
      </c>
      <c r="G154" s="1" t="s">
        <v>622</v>
      </c>
      <c r="H154" s="9">
        <v>105</v>
      </c>
      <c r="I154" s="108">
        <v>1</v>
      </c>
      <c r="J154" s="140">
        <f t="shared" si="25"/>
        <v>105</v>
      </c>
      <c r="K154" s="92">
        <v>1</v>
      </c>
      <c r="L154" s="86">
        <f>VLOOKUP(T154,様式第10号事業費及び積算根拠資料!$B:$O,7,FALSE)</f>
        <v>0</v>
      </c>
      <c r="M154" s="86">
        <f>VLOOKUP(T154,様式第10号事業費及び積算根拠資料!$B:$O,8,FALSE)</f>
        <v>0</v>
      </c>
      <c r="N154" s="86">
        <f>VLOOKUP(T154,様式第10号事業費及び積算根拠資料!$B:$O,9,FALSE)</f>
        <v>0</v>
      </c>
      <c r="O154" s="121">
        <f>VLOOKUP(T154,様式第10号事業費及び積算根拠資料!$B:$O,10,FALSE)</f>
        <v>0</v>
      </c>
      <c r="P154" s="3">
        <f t="shared" si="29"/>
        <v>472.5</v>
      </c>
      <c r="Q154" s="3">
        <f t="shared" si="30"/>
        <v>0</v>
      </c>
      <c r="R154" s="3">
        <f t="shared" si="31"/>
        <v>472.5</v>
      </c>
      <c r="S154" s="134"/>
      <c r="T154" s="108">
        <v>38</v>
      </c>
      <c r="U154" s="106" t="s">
        <v>631</v>
      </c>
      <c r="V154" s="106" t="s">
        <v>564</v>
      </c>
    </row>
    <row r="155" spans="2:22">
      <c r="B155" s="1"/>
      <c r="C155" s="106" t="s">
        <v>422</v>
      </c>
      <c r="D155" s="1" t="s">
        <v>621</v>
      </c>
      <c r="E155" s="92">
        <v>1</v>
      </c>
      <c r="F155" s="92" t="s">
        <v>512</v>
      </c>
      <c r="G155" s="1" t="s">
        <v>534</v>
      </c>
      <c r="H155" s="9">
        <v>22</v>
      </c>
      <c r="I155" s="108">
        <v>1</v>
      </c>
      <c r="J155" s="140">
        <f t="shared" si="25"/>
        <v>22</v>
      </c>
      <c r="K155" s="92">
        <v>1</v>
      </c>
      <c r="L155" s="86">
        <f>VLOOKUP(T155,様式第10号事業費及び積算根拠資料!$B:$O,7,FALSE)</f>
        <v>0</v>
      </c>
      <c r="M155" s="86">
        <f>VLOOKUP(T155,様式第10号事業費及び積算根拠資料!$B:$O,8,FALSE)</f>
        <v>0</v>
      </c>
      <c r="N155" s="86">
        <f>VLOOKUP(T155,様式第10号事業費及び積算根拠資料!$B:$O,9,FALSE)</f>
        <v>0</v>
      </c>
      <c r="O155" s="121">
        <f>VLOOKUP(T155,様式第10号事業費及び積算根拠資料!$B:$O,10,FALSE)</f>
        <v>0</v>
      </c>
      <c r="P155" s="3">
        <f t="shared" si="29"/>
        <v>98.999999999999986</v>
      </c>
      <c r="Q155" s="3">
        <f t="shared" si="30"/>
        <v>0</v>
      </c>
      <c r="R155" s="3">
        <f t="shared" si="31"/>
        <v>98.999999999999986</v>
      </c>
      <c r="S155" s="134"/>
      <c r="T155" s="108">
        <v>65</v>
      </c>
      <c r="U155" s="106" t="s">
        <v>630</v>
      </c>
      <c r="V155" s="106" t="s">
        <v>562</v>
      </c>
    </row>
    <row r="156" spans="2:22">
      <c r="B156" s="1" t="s">
        <v>435</v>
      </c>
      <c r="C156" s="106" t="s">
        <v>448</v>
      </c>
      <c r="D156" s="1" t="s">
        <v>511</v>
      </c>
      <c r="E156" s="92">
        <v>2</v>
      </c>
      <c r="F156" s="92" t="s">
        <v>512</v>
      </c>
      <c r="G156" s="1"/>
      <c r="H156" s="9">
        <v>71</v>
      </c>
      <c r="I156" s="108">
        <v>1</v>
      </c>
      <c r="J156" s="140">
        <f t="shared" si="25"/>
        <v>142</v>
      </c>
      <c r="K156" s="92">
        <v>2</v>
      </c>
      <c r="L156" s="86">
        <f>VLOOKUP(T156,様式第10号事業費及び積算根拠資料!$B:$O,7,FALSE)</f>
        <v>0</v>
      </c>
      <c r="M156" s="86">
        <f>VLOOKUP(T156,様式第10号事業費及び積算根拠資料!$B:$O,8,FALSE)</f>
        <v>0</v>
      </c>
      <c r="N156" s="86">
        <f>VLOOKUP(T156,様式第10号事業費及び積算根拠資料!$B:$O,9,FALSE)</f>
        <v>0</v>
      </c>
      <c r="O156" s="121">
        <f>VLOOKUP(T156,様式第10号事業費及び積算根拠資料!$B:$O,10,FALSE)</f>
        <v>0</v>
      </c>
      <c r="P156" s="3">
        <f t="shared" si="29"/>
        <v>639</v>
      </c>
      <c r="Q156" s="3">
        <f t="shared" si="30"/>
        <v>0</v>
      </c>
      <c r="R156" s="3">
        <f t="shared" si="31"/>
        <v>639</v>
      </c>
      <c r="S156" s="134"/>
      <c r="T156" s="108">
        <v>6</v>
      </c>
      <c r="U156" s="106" t="s">
        <v>571</v>
      </c>
      <c r="V156" s="106" t="s">
        <v>562</v>
      </c>
    </row>
    <row r="157" spans="2:22">
      <c r="B157" s="1" t="s">
        <v>450</v>
      </c>
      <c r="C157" s="106" t="s">
        <v>429</v>
      </c>
      <c r="D157" s="1" t="s">
        <v>514</v>
      </c>
      <c r="E157" s="92">
        <v>3</v>
      </c>
      <c r="F157" s="92" t="s">
        <v>515</v>
      </c>
      <c r="G157" s="1" t="s">
        <v>622</v>
      </c>
      <c r="H157" s="9">
        <v>105</v>
      </c>
      <c r="I157" s="108">
        <v>5</v>
      </c>
      <c r="J157" s="140">
        <f t="shared" si="25"/>
        <v>3150</v>
      </c>
      <c r="K157" s="92">
        <v>6</v>
      </c>
      <c r="L157" s="86">
        <f>VLOOKUP(T157,様式第10号事業費及び積算根拠資料!$B:$O,7,FALSE)</f>
        <v>0</v>
      </c>
      <c r="M157" s="86">
        <f>VLOOKUP(T157,様式第10号事業費及び積算根拠資料!$B:$O,8,FALSE)</f>
        <v>0</v>
      </c>
      <c r="N157" s="86">
        <f>VLOOKUP(T157,様式第10号事業費及び積算根拠資料!$B:$O,9,FALSE)</f>
        <v>0</v>
      </c>
      <c r="O157" s="121">
        <f>VLOOKUP(T157,様式第10号事業費及び積算根拠資料!$B:$O,10,FALSE)</f>
        <v>0</v>
      </c>
      <c r="P157" s="3">
        <f t="shared" si="29"/>
        <v>14175.000000000002</v>
      </c>
      <c r="Q157" s="3">
        <f t="shared" si="30"/>
        <v>0</v>
      </c>
      <c r="R157" s="3">
        <f t="shared" si="31"/>
        <v>14175.000000000002</v>
      </c>
      <c r="S157" s="134"/>
      <c r="T157" s="108">
        <v>38</v>
      </c>
      <c r="U157" s="106" t="s">
        <v>631</v>
      </c>
      <c r="V157" s="106" t="s">
        <v>564</v>
      </c>
    </row>
    <row r="158" spans="2:22">
      <c r="B158" s="1" t="s">
        <v>171</v>
      </c>
      <c r="C158" s="106" t="s">
        <v>451</v>
      </c>
      <c r="D158" s="1" t="s">
        <v>511</v>
      </c>
      <c r="E158" s="92">
        <v>2</v>
      </c>
      <c r="F158" s="92" t="s">
        <v>512</v>
      </c>
      <c r="G158" s="1" t="s">
        <v>540</v>
      </c>
      <c r="H158" s="9">
        <v>71</v>
      </c>
      <c r="I158" s="108">
        <v>4</v>
      </c>
      <c r="J158" s="140">
        <f t="shared" si="25"/>
        <v>568</v>
      </c>
      <c r="K158" s="92">
        <v>2</v>
      </c>
      <c r="L158" s="86">
        <f>VLOOKUP(T158,様式第10号事業費及び積算根拠資料!$B:$O,7,FALSE)</f>
        <v>0</v>
      </c>
      <c r="M158" s="86">
        <f>VLOOKUP(T158,様式第10号事業費及び積算根拠資料!$B:$O,8,FALSE)</f>
        <v>0</v>
      </c>
      <c r="N158" s="86">
        <f>VLOOKUP(T158,様式第10号事業費及び積算根拠資料!$B:$O,9,FALSE)</f>
        <v>0</v>
      </c>
      <c r="O158" s="121">
        <f>VLOOKUP(T158,様式第10号事業費及び積算根拠資料!$B:$O,10,FALSE)</f>
        <v>0</v>
      </c>
      <c r="P158" s="3">
        <f t="shared" si="29"/>
        <v>2556</v>
      </c>
      <c r="Q158" s="3">
        <f t="shared" si="30"/>
        <v>0</v>
      </c>
      <c r="R158" s="3">
        <f t="shared" si="31"/>
        <v>2556</v>
      </c>
      <c r="S158" s="134"/>
      <c r="T158" s="108">
        <v>18</v>
      </c>
      <c r="U158" s="106" t="s">
        <v>632</v>
      </c>
      <c r="V158" s="106" t="s">
        <v>562</v>
      </c>
    </row>
    <row r="159" spans="2:22">
      <c r="B159" s="1" t="s">
        <v>152</v>
      </c>
      <c r="C159" s="106" t="s">
        <v>453</v>
      </c>
      <c r="D159" s="1" t="s">
        <v>511</v>
      </c>
      <c r="E159" s="92">
        <v>2</v>
      </c>
      <c r="F159" s="92" t="s">
        <v>512</v>
      </c>
      <c r="G159" s="1"/>
      <c r="H159" s="9">
        <v>71</v>
      </c>
      <c r="I159" s="108">
        <v>1</v>
      </c>
      <c r="J159" s="140">
        <f t="shared" si="25"/>
        <v>142</v>
      </c>
      <c r="K159" s="92">
        <v>2</v>
      </c>
      <c r="L159" s="86">
        <f>VLOOKUP(T159,様式第10号事業費及び積算根拠資料!$B:$O,7,FALSE)</f>
        <v>0</v>
      </c>
      <c r="M159" s="86">
        <f>VLOOKUP(T159,様式第10号事業費及び積算根拠資料!$B:$O,8,FALSE)</f>
        <v>0</v>
      </c>
      <c r="N159" s="86">
        <f>VLOOKUP(T159,様式第10号事業費及び積算根拠資料!$B:$O,9,FALSE)</f>
        <v>0</v>
      </c>
      <c r="O159" s="121">
        <f>VLOOKUP(T159,様式第10号事業費及び積算根拠資料!$B:$O,10,FALSE)</f>
        <v>0</v>
      </c>
      <c r="P159" s="3">
        <f t="shared" si="29"/>
        <v>639</v>
      </c>
      <c r="Q159" s="3">
        <f t="shared" si="30"/>
        <v>0</v>
      </c>
      <c r="R159" s="3">
        <f t="shared" si="31"/>
        <v>639</v>
      </c>
      <c r="S159" s="134"/>
      <c r="T159" s="108">
        <v>6</v>
      </c>
      <c r="U159" s="106" t="s">
        <v>571</v>
      </c>
      <c r="V159" s="106" t="s">
        <v>562</v>
      </c>
    </row>
    <row r="160" spans="2:22">
      <c r="B160" s="1"/>
      <c r="C160" s="106" t="s">
        <v>422</v>
      </c>
      <c r="D160" s="1" t="s">
        <v>621</v>
      </c>
      <c r="E160" s="92">
        <v>1</v>
      </c>
      <c r="F160" s="92" t="s">
        <v>512</v>
      </c>
      <c r="G160" s="1" t="s">
        <v>534</v>
      </c>
      <c r="H160" s="9">
        <v>22</v>
      </c>
      <c r="I160" s="108">
        <v>1</v>
      </c>
      <c r="J160" s="140">
        <f t="shared" si="25"/>
        <v>22</v>
      </c>
      <c r="K160" s="92">
        <v>1</v>
      </c>
      <c r="L160" s="86">
        <f>VLOOKUP(T160,様式第10号事業費及び積算根拠資料!$B:$O,7,FALSE)</f>
        <v>0</v>
      </c>
      <c r="M160" s="86">
        <f>VLOOKUP(T160,様式第10号事業費及び積算根拠資料!$B:$O,8,FALSE)</f>
        <v>0</v>
      </c>
      <c r="N160" s="86">
        <f>VLOOKUP(T160,様式第10号事業費及び積算根拠資料!$B:$O,9,FALSE)</f>
        <v>0</v>
      </c>
      <c r="O160" s="121">
        <f>VLOOKUP(T160,様式第10号事業費及び積算根拠資料!$B:$O,10,FALSE)</f>
        <v>0</v>
      </c>
      <c r="P160" s="3">
        <f t="shared" si="29"/>
        <v>98.999999999999986</v>
      </c>
      <c r="Q160" s="3">
        <f t="shared" si="30"/>
        <v>0</v>
      </c>
      <c r="R160" s="3">
        <f t="shared" si="31"/>
        <v>98.999999999999986</v>
      </c>
      <c r="S160" s="134"/>
      <c r="T160" s="108">
        <v>65</v>
      </c>
      <c r="U160" s="106" t="s">
        <v>630</v>
      </c>
      <c r="V160" s="106" t="s">
        <v>562</v>
      </c>
    </row>
    <row r="161" spans="2:22">
      <c r="B161" s="1" t="s">
        <v>460</v>
      </c>
      <c r="C161" s="106" t="s">
        <v>453</v>
      </c>
      <c r="D161" s="1" t="s">
        <v>511</v>
      </c>
      <c r="E161" s="92">
        <v>2</v>
      </c>
      <c r="F161" s="92" t="s">
        <v>512</v>
      </c>
      <c r="G161" s="1"/>
      <c r="H161" s="9">
        <v>71</v>
      </c>
      <c r="I161" s="108">
        <v>1</v>
      </c>
      <c r="J161" s="140">
        <f t="shared" si="25"/>
        <v>142</v>
      </c>
      <c r="K161" s="92">
        <v>2</v>
      </c>
      <c r="L161" s="86">
        <f>VLOOKUP(T161,様式第10号事業費及び積算根拠資料!$B:$O,7,FALSE)</f>
        <v>0</v>
      </c>
      <c r="M161" s="86">
        <f>VLOOKUP(T161,様式第10号事業費及び積算根拠資料!$B:$O,8,FALSE)</f>
        <v>0</v>
      </c>
      <c r="N161" s="86">
        <f>VLOOKUP(T161,様式第10号事業費及び積算根拠資料!$B:$O,9,FALSE)</f>
        <v>0</v>
      </c>
      <c r="O161" s="121">
        <f>VLOOKUP(T161,様式第10号事業費及び積算根拠資料!$B:$O,10,FALSE)</f>
        <v>0</v>
      </c>
      <c r="P161" s="3">
        <f t="shared" si="29"/>
        <v>639</v>
      </c>
      <c r="Q161" s="3">
        <f t="shared" si="30"/>
        <v>0</v>
      </c>
      <c r="R161" s="3">
        <f t="shared" si="31"/>
        <v>639</v>
      </c>
      <c r="S161" s="134"/>
      <c r="T161" s="108">
        <v>6</v>
      </c>
      <c r="U161" s="106" t="s">
        <v>571</v>
      </c>
      <c r="V161" s="106" t="s">
        <v>562</v>
      </c>
    </row>
    <row r="162" spans="2:22">
      <c r="B162" s="1" t="s">
        <v>463</v>
      </c>
      <c r="C162" s="106" t="s">
        <v>453</v>
      </c>
      <c r="D162" s="1" t="s">
        <v>511</v>
      </c>
      <c r="E162" s="92">
        <v>2</v>
      </c>
      <c r="F162" s="92" t="s">
        <v>512</v>
      </c>
      <c r="G162" s="1"/>
      <c r="H162" s="9">
        <v>71</v>
      </c>
      <c r="I162" s="108">
        <v>1</v>
      </c>
      <c r="J162" s="140">
        <f t="shared" si="25"/>
        <v>426</v>
      </c>
      <c r="K162" s="92">
        <v>6</v>
      </c>
      <c r="L162" s="86">
        <f>VLOOKUP(T162,様式第10号事業費及び積算根拠資料!$B:$O,7,FALSE)</f>
        <v>0</v>
      </c>
      <c r="M162" s="86">
        <f>VLOOKUP(T162,様式第10号事業費及び積算根拠資料!$B:$O,8,FALSE)</f>
        <v>0</v>
      </c>
      <c r="N162" s="86">
        <f>VLOOKUP(T162,様式第10号事業費及び積算根拠資料!$B:$O,9,FALSE)</f>
        <v>0</v>
      </c>
      <c r="O162" s="121">
        <f>VLOOKUP(T162,様式第10号事業費及び積算根拠資料!$B:$O,10,FALSE)</f>
        <v>0</v>
      </c>
      <c r="P162" s="3">
        <f t="shared" si="29"/>
        <v>1916.9999999999998</v>
      </c>
      <c r="Q162" s="3">
        <f t="shared" si="30"/>
        <v>0</v>
      </c>
      <c r="R162" s="3">
        <f t="shared" si="31"/>
        <v>1916.9999999999998</v>
      </c>
      <c r="S162" s="134"/>
      <c r="T162" s="108">
        <v>6</v>
      </c>
      <c r="U162" s="106" t="s">
        <v>571</v>
      </c>
      <c r="V162" s="106" t="s">
        <v>562</v>
      </c>
    </row>
    <row r="163" spans="2:22">
      <c r="B163" s="1" t="s">
        <v>461</v>
      </c>
      <c r="C163" s="106" t="s">
        <v>431</v>
      </c>
      <c r="D163" s="1" t="s">
        <v>511</v>
      </c>
      <c r="E163" s="92">
        <v>2</v>
      </c>
      <c r="F163" s="92" t="s">
        <v>515</v>
      </c>
      <c r="G163" s="1" t="s">
        <v>535</v>
      </c>
      <c r="H163" s="9">
        <v>71</v>
      </c>
      <c r="I163" s="108">
        <v>4</v>
      </c>
      <c r="J163" s="140">
        <f t="shared" si="25"/>
        <v>1704</v>
      </c>
      <c r="K163" s="92">
        <v>6</v>
      </c>
      <c r="L163" s="86">
        <f>VLOOKUP(T163,様式第10号事業費及び積算根拠資料!$B:$O,7,FALSE)</f>
        <v>0</v>
      </c>
      <c r="M163" s="86">
        <f>VLOOKUP(T163,様式第10号事業費及び積算根拠資料!$B:$O,8,FALSE)</f>
        <v>0</v>
      </c>
      <c r="N163" s="86">
        <f>VLOOKUP(T163,様式第10号事業費及び積算根拠資料!$B:$O,9,FALSE)</f>
        <v>0</v>
      </c>
      <c r="O163" s="121">
        <f>VLOOKUP(T163,様式第10号事業費及び積算根拠資料!$B:$O,10,FALSE)</f>
        <v>0</v>
      </c>
      <c r="P163" s="3">
        <f t="shared" si="29"/>
        <v>7667.9999999999991</v>
      </c>
      <c r="Q163" s="3">
        <f t="shared" si="30"/>
        <v>0</v>
      </c>
      <c r="R163" s="3">
        <f t="shared" si="31"/>
        <v>7667.9999999999991</v>
      </c>
      <c r="S163" s="134"/>
      <c r="T163" s="108">
        <v>11</v>
      </c>
      <c r="U163" s="106" t="s">
        <v>571</v>
      </c>
      <c r="V163" s="106" t="s">
        <v>564</v>
      </c>
    </row>
    <row r="164" spans="2:22">
      <c r="B164" s="1" t="s">
        <v>456</v>
      </c>
      <c r="C164" s="106" t="s">
        <v>453</v>
      </c>
      <c r="D164" s="1" t="s">
        <v>511</v>
      </c>
      <c r="E164" s="92">
        <v>2</v>
      </c>
      <c r="F164" s="92" t="s">
        <v>512</v>
      </c>
      <c r="G164" s="1"/>
      <c r="H164" s="9">
        <v>71</v>
      </c>
      <c r="I164" s="108">
        <v>8</v>
      </c>
      <c r="J164" s="140">
        <f t="shared" si="25"/>
        <v>5112</v>
      </c>
      <c r="K164" s="92">
        <v>9</v>
      </c>
      <c r="L164" s="86">
        <f>VLOOKUP(T164,様式第10号事業費及び積算根拠資料!$B:$O,7,FALSE)</f>
        <v>0</v>
      </c>
      <c r="M164" s="86">
        <f>VLOOKUP(T164,様式第10号事業費及び積算根拠資料!$B:$O,8,FALSE)</f>
        <v>0</v>
      </c>
      <c r="N164" s="86">
        <f>VLOOKUP(T164,様式第10号事業費及び積算根拠資料!$B:$O,9,FALSE)</f>
        <v>0</v>
      </c>
      <c r="O164" s="121">
        <f>VLOOKUP(T164,様式第10号事業費及び積算根拠資料!$B:$O,10,FALSE)</f>
        <v>0</v>
      </c>
      <c r="P164" s="3">
        <f t="shared" si="29"/>
        <v>23003.999999999996</v>
      </c>
      <c r="Q164" s="3">
        <f t="shared" si="30"/>
        <v>0</v>
      </c>
      <c r="R164" s="3">
        <f t="shared" si="31"/>
        <v>23003.999999999996</v>
      </c>
      <c r="S164" s="134"/>
      <c r="T164" s="108">
        <v>6</v>
      </c>
      <c r="U164" s="106" t="s">
        <v>571</v>
      </c>
      <c r="V164" s="106" t="s">
        <v>562</v>
      </c>
    </row>
    <row r="165" spans="2:22">
      <c r="B165" s="1"/>
      <c r="C165" s="106" t="s">
        <v>454</v>
      </c>
      <c r="D165" s="1" t="s">
        <v>511</v>
      </c>
      <c r="E165" s="92">
        <v>2</v>
      </c>
      <c r="F165" s="92" t="s">
        <v>515</v>
      </c>
      <c r="G165" s="1" t="s">
        <v>544</v>
      </c>
      <c r="H165" s="9">
        <v>71</v>
      </c>
      <c r="I165" s="108">
        <v>8</v>
      </c>
      <c r="J165" s="140">
        <f t="shared" si="25"/>
        <v>1136</v>
      </c>
      <c r="K165" s="92">
        <v>2</v>
      </c>
      <c r="L165" s="86">
        <f>VLOOKUP(T165,様式第10号事業費及び積算根拠資料!$B:$O,7,FALSE)</f>
        <v>0</v>
      </c>
      <c r="M165" s="86">
        <f>VLOOKUP(T165,様式第10号事業費及び積算根拠資料!$B:$O,8,FALSE)</f>
        <v>0</v>
      </c>
      <c r="N165" s="86">
        <f>VLOOKUP(T165,様式第10号事業費及び積算根拠資料!$B:$O,9,FALSE)</f>
        <v>0</v>
      </c>
      <c r="O165" s="121">
        <f>VLOOKUP(T165,様式第10号事業費及び積算根拠資料!$B:$O,10,FALSE)</f>
        <v>0</v>
      </c>
      <c r="P165" s="3">
        <f t="shared" si="29"/>
        <v>5112</v>
      </c>
      <c r="Q165" s="3">
        <f t="shared" si="30"/>
        <v>0</v>
      </c>
      <c r="R165" s="3">
        <f t="shared" si="31"/>
        <v>5112</v>
      </c>
      <c r="S165" s="134"/>
      <c r="T165" s="108">
        <v>24</v>
      </c>
      <c r="U165" s="106" t="s">
        <v>582</v>
      </c>
      <c r="V165" s="106" t="s">
        <v>564</v>
      </c>
    </row>
    <row r="166" spans="2:22">
      <c r="B166" s="1" t="s">
        <v>456</v>
      </c>
      <c r="C166" s="106" t="s">
        <v>453</v>
      </c>
      <c r="D166" s="1" t="s">
        <v>511</v>
      </c>
      <c r="E166" s="92">
        <v>2</v>
      </c>
      <c r="F166" s="92" t="s">
        <v>512</v>
      </c>
      <c r="G166" s="1"/>
      <c r="H166" s="9">
        <v>71</v>
      </c>
      <c r="I166" s="108">
        <v>8</v>
      </c>
      <c r="J166" s="140">
        <f t="shared" si="25"/>
        <v>5112</v>
      </c>
      <c r="K166" s="92">
        <v>9</v>
      </c>
      <c r="L166" s="86">
        <f>VLOOKUP(T166,様式第10号事業費及び積算根拠資料!$B:$O,7,FALSE)</f>
        <v>0</v>
      </c>
      <c r="M166" s="86">
        <f>VLOOKUP(T166,様式第10号事業費及び積算根拠資料!$B:$O,8,FALSE)</f>
        <v>0</v>
      </c>
      <c r="N166" s="86">
        <f>VLOOKUP(T166,様式第10号事業費及び積算根拠資料!$B:$O,9,FALSE)</f>
        <v>0</v>
      </c>
      <c r="O166" s="121">
        <f>VLOOKUP(T166,様式第10号事業費及び積算根拠資料!$B:$O,10,FALSE)</f>
        <v>0</v>
      </c>
      <c r="P166" s="3">
        <f t="shared" si="29"/>
        <v>23003.999999999996</v>
      </c>
      <c r="Q166" s="3">
        <f t="shared" si="30"/>
        <v>0</v>
      </c>
      <c r="R166" s="3">
        <f t="shared" si="31"/>
        <v>23003.999999999996</v>
      </c>
      <c r="S166" s="134"/>
      <c r="T166" s="108">
        <v>6</v>
      </c>
      <c r="U166" s="106" t="s">
        <v>571</v>
      </c>
      <c r="V166" s="106" t="s">
        <v>562</v>
      </c>
    </row>
    <row r="167" spans="2:22">
      <c r="B167" s="1"/>
      <c r="C167" s="106" t="s">
        <v>454</v>
      </c>
      <c r="D167" s="1" t="s">
        <v>511</v>
      </c>
      <c r="E167" s="92">
        <v>2</v>
      </c>
      <c r="F167" s="92" t="s">
        <v>515</v>
      </c>
      <c r="G167" s="1" t="s">
        <v>544</v>
      </c>
      <c r="H167" s="9">
        <v>71</v>
      </c>
      <c r="I167" s="108">
        <v>8</v>
      </c>
      <c r="J167" s="140">
        <f t="shared" si="25"/>
        <v>1136</v>
      </c>
      <c r="K167" s="92">
        <v>2</v>
      </c>
      <c r="L167" s="86">
        <f>VLOOKUP(T167,様式第10号事業費及び積算根拠資料!$B:$O,7,FALSE)</f>
        <v>0</v>
      </c>
      <c r="M167" s="86">
        <f>VLOOKUP(T167,様式第10号事業費及び積算根拠資料!$B:$O,8,FALSE)</f>
        <v>0</v>
      </c>
      <c r="N167" s="86">
        <f>VLOOKUP(T167,様式第10号事業費及び積算根拠資料!$B:$O,9,FALSE)</f>
        <v>0</v>
      </c>
      <c r="O167" s="121">
        <f>VLOOKUP(T167,様式第10号事業費及び積算根拠資料!$B:$O,10,FALSE)</f>
        <v>0</v>
      </c>
      <c r="P167" s="3">
        <f t="shared" si="29"/>
        <v>5112</v>
      </c>
      <c r="Q167" s="3">
        <f t="shared" si="30"/>
        <v>0</v>
      </c>
      <c r="R167" s="3">
        <f t="shared" si="31"/>
        <v>5112</v>
      </c>
      <c r="S167" s="134"/>
      <c r="T167" s="108">
        <v>24</v>
      </c>
      <c r="U167" s="106" t="s">
        <v>582</v>
      </c>
      <c r="V167" s="106" t="s">
        <v>564</v>
      </c>
    </row>
    <row r="168" spans="2:22">
      <c r="B168" s="1" t="s">
        <v>456</v>
      </c>
      <c r="C168" s="106" t="s">
        <v>453</v>
      </c>
      <c r="D168" s="1" t="s">
        <v>511</v>
      </c>
      <c r="E168" s="92">
        <v>2</v>
      </c>
      <c r="F168" s="92" t="s">
        <v>512</v>
      </c>
      <c r="G168" s="1"/>
      <c r="H168" s="9">
        <v>71</v>
      </c>
      <c r="I168" s="108">
        <v>8</v>
      </c>
      <c r="J168" s="140">
        <f t="shared" si="25"/>
        <v>5112</v>
      </c>
      <c r="K168" s="92">
        <v>9</v>
      </c>
      <c r="L168" s="86">
        <f>VLOOKUP(T168,様式第10号事業費及び積算根拠資料!$B:$O,7,FALSE)</f>
        <v>0</v>
      </c>
      <c r="M168" s="86">
        <f>VLOOKUP(T168,様式第10号事業費及び積算根拠資料!$B:$O,8,FALSE)</f>
        <v>0</v>
      </c>
      <c r="N168" s="86">
        <f>VLOOKUP(T168,様式第10号事業費及び積算根拠資料!$B:$O,9,FALSE)</f>
        <v>0</v>
      </c>
      <c r="O168" s="121">
        <f>VLOOKUP(T168,様式第10号事業費及び積算根拠資料!$B:$O,10,FALSE)</f>
        <v>0</v>
      </c>
      <c r="P168" s="3">
        <f t="shared" si="29"/>
        <v>23003.999999999996</v>
      </c>
      <c r="Q168" s="3">
        <f t="shared" si="30"/>
        <v>0</v>
      </c>
      <c r="R168" s="3">
        <f t="shared" si="31"/>
        <v>23003.999999999996</v>
      </c>
      <c r="S168" s="134"/>
      <c r="T168" s="108">
        <v>6</v>
      </c>
      <c r="U168" s="106" t="s">
        <v>571</v>
      </c>
      <c r="V168" s="106" t="s">
        <v>562</v>
      </c>
    </row>
    <row r="169" spans="2:22">
      <c r="B169" s="1"/>
      <c r="C169" s="106" t="s">
        <v>454</v>
      </c>
      <c r="D169" s="1" t="s">
        <v>511</v>
      </c>
      <c r="E169" s="92">
        <v>2</v>
      </c>
      <c r="F169" s="92" t="s">
        <v>515</v>
      </c>
      <c r="G169" s="1" t="s">
        <v>544</v>
      </c>
      <c r="H169" s="9">
        <v>71</v>
      </c>
      <c r="I169" s="108">
        <v>8</v>
      </c>
      <c r="J169" s="140">
        <f t="shared" si="25"/>
        <v>1136</v>
      </c>
      <c r="K169" s="92">
        <v>2</v>
      </c>
      <c r="L169" s="86">
        <f>VLOOKUP(T169,様式第10号事業費及び積算根拠資料!$B:$O,7,FALSE)</f>
        <v>0</v>
      </c>
      <c r="M169" s="86">
        <f>VLOOKUP(T169,様式第10号事業費及び積算根拠資料!$B:$O,8,FALSE)</f>
        <v>0</v>
      </c>
      <c r="N169" s="86">
        <f>VLOOKUP(T169,様式第10号事業費及び積算根拠資料!$B:$O,9,FALSE)</f>
        <v>0</v>
      </c>
      <c r="O169" s="121">
        <f>VLOOKUP(T169,様式第10号事業費及び積算根拠資料!$B:$O,10,FALSE)</f>
        <v>0</v>
      </c>
      <c r="P169" s="3">
        <f t="shared" si="29"/>
        <v>5112</v>
      </c>
      <c r="Q169" s="3">
        <f t="shared" si="30"/>
        <v>0</v>
      </c>
      <c r="R169" s="3">
        <f t="shared" si="31"/>
        <v>5112</v>
      </c>
      <c r="S169" s="134"/>
      <c r="T169" s="108">
        <v>24</v>
      </c>
      <c r="U169" s="106" t="s">
        <v>582</v>
      </c>
      <c r="V169" s="106" t="s">
        <v>564</v>
      </c>
    </row>
    <row r="170" spans="2:22">
      <c r="B170" s="1" t="s">
        <v>456</v>
      </c>
      <c r="C170" s="106" t="s">
        <v>453</v>
      </c>
      <c r="D170" s="1" t="s">
        <v>511</v>
      </c>
      <c r="E170" s="92">
        <v>2</v>
      </c>
      <c r="F170" s="92" t="s">
        <v>512</v>
      </c>
      <c r="G170" s="1"/>
      <c r="H170" s="9">
        <v>71</v>
      </c>
      <c r="I170" s="108">
        <v>8</v>
      </c>
      <c r="J170" s="140">
        <f t="shared" si="25"/>
        <v>5112</v>
      </c>
      <c r="K170" s="92">
        <v>9</v>
      </c>
      <c r="L170" s="86">
        <f>VLOOKUP(T170,様式第10号事業費及び積算根拠資料!$B:$O,7,FALSE)</f>
        <v>0</v>
      </c>
      <c r="M170" s="86">
        <f>VLOOKUP(T170,様式第10号事業費及び積算根拠資料!$B:$O,8,FALSE)</f>
        <v>0</v>
      </c>
      <c r="N170" s="86">
        <f>VLOOKUP(T170,様式第10号事業費及び積算根拠資料!$B:$O,9,FALSE)</f>
        <v>0</v>
      </c>
      <c r="O170" s="121">
        <f>VLOOKUP(T170,様式第10号事業費及び積算根拠資料!$B:$O,10,FALSE)</f>
        <v>0</v>
      </c>
      <c r="P170" s="3">
        <f t="shared" si="29"/>
        <v>23003.999999999996</v>
      </c>
      <c r="Q170" s="3">
        <f t="shared" si="30"/>
        <v>0</v>
      </c>
      <c r="R170" s="3">
        <f t="shared" si="31"/>
        <v>23003.999999999996</v>
      </c>
      <c r="S170" s="134"/>
      <c r="T170" s="108">
        <v>6</v>
      </c>
      <c r="U170" s="106" t="s">
        <v>571</v>
      </c>
      <c r="V170" s="106" t="s">
        <v>562</v>
      </c>
    </row>
    <row r="171" spans="2:22">
      <c r="B171" s="1"/>
      <c r="C171" s="106" t="s">
        <v>454</v>
      </c>
      <c r="D171" s="1" t="s">
        <v>511</v>
      </c>
      <c r="E171" s="92">
        <v>2</v>
      </c>
      <c r="F171" s="92" t="s">
        <v>515</v>
      </c>
      <c r="G171" s="1" t="s">
        <v>544</v>
      </c>
      <c r="H171" s="9">
        <v>71</v>
      </c>
      <c r="I171" s="108">
        <v>8</v>
      </c>
      <c r="J171" s="140">
        <f t="shared" si="25"/>
        <v>1136</v>
      </c>
      <c r="K171" s="92">
        <v>2</v>
      </c>
      <c r="L171" s="86">
        <f>VLOOKUP(T171,様式第10号事業費及び積算根拠資料!$B:$O,7,FALSE)</f>
        <v>0</v>
      </c>
      <c r="M171" s="86">
        <f>VLOOKUP(T171,様式第10号事業費及び積算根拠資料!$B:$O,8,FALSE)</f>
        <v>0</v>
      </c>
      <c r="N171" s="86">
        <f>VLOOKUP(T171,様式第10号事業費及び積算根拠資料!$B:$O,9,FALSE)</f>
        <v>0</v>
      </c>
      <c r="O171" s="121">
        <f>VLOOKUP(T171,様式第10号事業費及び積算根拠資料!$B:$O,10,FALSE)</f>
        <v>0</v>
      </c>
      <c r="P171" s="3">
        <f t="shared" si="29"/>
        <v>5112</v>
      </c>
      <c r="Q171" s="3">
        <f t="shared" si="30"/>
        <v>0</v>
      </c>
      <c r="R171" s="3">
        <f t="shared" si="31"/>
        <v>5112</v>
      </c>
      <c r="S171" s="134"/>
      <c r="T171" s="108">
        <v>24</v>
      </c>
      <c r="U171" s="106" t="s">
        <v>582</v>
      </c>
      <c r="V171" s="106" t="s">
        <v>564</v>
      </c>
    </row>
    <row r="172" spans="2:22">
      <c r="B172" s="1" t="s">
        <v>148</v>
      </c>
      <c r="C172" s="106" t="s">
        <v>449</v>
      </c>
      <c r="D172" s="1" t="s">
        <v>511</v>
      </c>
      <c r="E172" s="92">
        <v>1</v>
      </c>
      <c r="F172" s="92" t="s">
        <v>515</v>
      </c>
      <c r="G172" s="1" t="s">
        <v>535</v>
      </c>
      <c r="H172" s="9">
        <v>36</v>
      </c>
      <c r="I172" s="108">
        <v>5</v>
      </c>
      <c r="J172" s="140">
        <f t="shared" si="25"/>
        <v>3240</v>
      </c>
      <c r="K172" s="92">
        <v>18</v>
      </c>
      <c r="L172" s="86">
        <f>VLOOKUP(T172,様式第10号事業費及び積算根拠資料!$B:$O,7,FALSE)</f>
        <v>0</v>
      </c>
      <c r="M172" s="86">
        <f>VLOOKUP(T172,様式第10号事業費及び積算根拠資料!$B:$O,8,FALSE)</f>
        <v>0</v>
      </c>
      <c r="N172" s="86">
        <f>VLOOKUP(T172,様式第10号事業費及び積算根拠資料!$B:$O,9,FALSE)</f>
        <v>0</v>
      </c>
      <c r="O172" s="121">
        <f>VLOOKUP(T172,様式第10号事業費及び積算根拠資料!$B:$O,10,FALSE)</f>
        <v>0</v>
      </c>
      <c r="P172" s="3">
        <f t="shared" si="29"/>
        <v>14580</v>
      </c>
      <c r="Q172" s="3">
        <f t="shared" si="30"/>
        <v>0</v>
      </c>
      <c r="R172" s="3">
        <f t="shared" si="31"/>
        <v>14580</v>
      </c>
      <c r="S172" s="134"/>
      <c r="T172" s="108">
        <v>10</v>
      </c>
      <c r="U172" s="106" t="s">
        <v>566</v>
      </c>
      <c r="V172" s="106" t="s">
        <v>564</v>
      </c>
    </row>
    <row r="173" spans="2:22">
      <c r="B173" s="128"/>
      <c r="C173" s="104"/>
      <c r="D173" s="79"/>
      <c r="E173" s="111"/>
      <c r="F173" s="111"/>
      <c r="G173" s="79"/>
      <c r="H173" s="144"/>
      <c r="I173" s="114"/>
      <c r="J173" s="115"/>
      <c r="K173" s="111"/>
      <c r="L173" s="80"/>
      <c r="M173" s="80"/>
      <c r="N173" s="80"/>
      <c r="O173" s="80"/>
      <c r="P173" s="80"/>
      <c r="Q173" s="80"/>
      <c r="R173" s="131"/>
      <c r="S173" s="80"/>
      <c r="T173" s="108"/>
      <c r="U173" s="106"/>
      <c r="V173" s="106"/>
    </row>
    <row r="174" spans="2:22">
      <c r="B174" s="129" t="s">
        <v>0</v>
      </c>
      <c r="C174" s="105"/>
      <c r="D174" s="81"/>
      <c r="E174" s="95"/>
      <c r="F174" s="95"/>
      <c r="G174" s="81"/>
      <c r="H174" s="145"/>
      <c r="I174" s="110"/>
      <c r="J174" s="116"/>
      <c r="K174" s="95"/>
      <c r="L174" s="82"/>
      <c r="M174" s="82"/>
      <c r="N174" s="82"/>
      <c r="O174" s="82"/>
      <c r="P174" s="82"/>
      <c r="Q174" s="82"/>
      <c r="R174" s="132"/>
      <c r="S174" s="82"/>
      <c r="T174" s="108"/>
      <c r="U174" s="106"/>
      <c r="V174" s="106"/>
    </row>
    <row r="175" spans="2:22">
      <c r="B175" s="1" t="s">
        <v>464</v>
      </c>
      <c r="C175" s="106"/>
      <c r="D175" s="1" t="s">
        <v>478</v>
      </c>
      <c r="E175" s="92">
        <v>1</v>
      </c>
      <c r="F175" s="92" t="s">
        <v>479</v>
      </c>
      <c r="G175" s="1"/>
      <c r="H175" s="9">
        <v>26</v>
      </c>
      <c r="I175" s="108">
        <v>24</v>
      </c>
      <c r="J175" s="140">
        <f>K175*H175*I175</f>
        <v>10608</v>
      </c>
      <c r="K175" s="92">
        <v>17</v>
      </c>
      <c r="L175" s="86">
        <f>VLOOKUP(T175,様式第10号事業費及び積算根拠資料!$B:$O,7,FALSE)</f>
        <v>0</v>
      </c>
      <c r="M175" s="86">
        <f>VLOOKUP(T175,様式第10号事業費及び積算根拠資料!$B:$O,8,FALSE)</f>
        <v>0</v>
      </c>
      <c r="N175" s="86">
        <f>VLOOKUP(T175,様式第10号事業費及び積算根拠資料!$B:$O,9,FALSE)</f>
        <v>0</v>
      </c>
      <c r="O175" s="121">
        <f>VLOOKUP(T175,様式第10号事業費及び積算根拠資料!$B:$O,10,FALSE)</f>
        <v>0</v>
      </c>
      <c r="P175" s="3">
        <f>H175/1000*I175*K175*365*$R$1</f>
        <v>87118.2</v>
      </c>
      <c r="Q175" s="3">
        <f>O175/1000*I175*K175*365*$R$1</f>
        <v>0</v>
      </c>
      <c r="R175" s="3">
        <f t="shared" ref="R175:R177" si="32">P175-Q175</f>
        <v>87118.2</v>
      </c>
      <c r="S175" s="134"/>
      <c r="T175" s="108">
        <v>75</v>
      </c>
      <c r="U175" s="106" t="s">
        <v>565</v>
      </c>
      <c r="V175" s="106" t="s">
        <v>562</v>
      </c>
    </row>
    <row r="176" spans="2:22">
      <c r="B176" s="1" t="s">
        <v>465</v>
      </c>
      <c r="C176" s="106"/>
      <c r="D176" s="1" t="s">
        <v>478</v>
      </c>
      <c r="E176" s="92">
        <v>1</v>
      </c>
      <c r="F176" s="92" t="s">
        <v>479</v>
      </c>
      <c r="G176" s="1"/>
      <c r="H176" s="9">
        <v>26</v>
      </c>
      <c r="I176" s="108">
        <v>24</v>
      </c>
      <c r="J176" s="140">
        <f>K176*H176*I176</f>
        <v>2496</v>
      </c>
      <c r="K176" s="92">
        <v>4</v>
      </c>
      <c r="L176" s="86">
        <f>VLOOKUP(T176,様式第10号事業費及び積算根拠資料!$B:$O,7,FALSE)</f>
        <v>0</v>
      </c>
      <c r="M176" s="86">
        <f>VLOOKUP(T176,様式第10号事業費及び積算根拠資料!$B:$O,8,FALSE)</f>
        <v>0</v>
      </c>
      <c r="N176" s="86">
        <f>VLOOKUP(T176,様式第10号事業費及び積算根拠資料!$B:$O,9,FALSE)</f>
        <v>0</v>
      </c>
      <c r="O176" s="121">
        <f>VLOOKUP(T176,様式第10号事業費及び積算根拠資料!$B:$O,10,FALSE)</f>
        <v>0</v>
      </c>
      <c r="P176" s="3">
        <f>H176/1000*I176*K176*365*$R$1</f>
        <v>20498.399999999998</v>
      </c>
      <c r="Q176" s="3">
        <f>O176/1000*I176*K176*365*$R$1</f>
        <v>0</v>
      </c>
      <c r="R176" s="3">
        <f t="shared" si="32"/>
        <v>20498.399999999998</v>
      </c>
      <c r="S176" s="134"/>
      <c r="T176" s="108">
        <v>75</v>
      </c>
      <c r="U176" s="106" t="s">
        <v>565</v>
      </c>
      <c r="V176" s="106" t="s">
        <v>562</v>
      </c>
    </row>
    <row r="177" spans="2:22">
      <c r="B177" s="1" t="s">
        <v>466</v>
      </c>
      <c r="C177" s="106"/>
      <c r="D177" s="1" t="s">
        <v>478</v>
      </c>
      <c r="E177" s="92">
        <v>1</v>
      </c>
      <c r="F177" s="92" t="s">
        <v>479</v>
      </c>
      <c r="G177" s="1"/>
      <c r="H177" s="9">
        <v>26</v>
      </c>
      <c r="I177" s="108">
        <v>24</v>
      </c>
      <c r="J177" s="140">
        <f>K177*H177*I177</f>
        <v>4992</v>
      </c>
      <c r="K177" s="92">
        <v>8</v>
      </c>
      <c r="L177" s="86">
        <f>VLOOKUP(T177,様式第10号事業費及び積算根拠資料!$B:$O,7,FALSE)</f>
        <v>0</v>
      </c>
      <c r="M177" s="86">
        <f>VLOOKUP(T177,様式第10号事業費及び積算根拠資料!$B:$O,8,FALSE)</f>
        <v>0</v>
      </c>
      <c r="N177" s="86">
        <f>VLOOKUP(T177,様式第10号事業費及び積算根拠資料!$B:$O,9,FALSE)</f>
        <v>0</v>
      </c>
      <c r="O177" s="121">
        <f>VLOOKUP(T177,様式第10号事業費及び積算根拠資料!$B:$O,10,FALSE)</f>
        <v>0</v>
      </c>
      <c r="P177" s="3">
        <f>H177/1000*I177*K177*365*$R$1</f>
        <v>40996.799999999996</v>
      </c>
      <c r="Q177" s="3">
        <f>O177/1000*I177*K177*365*$R$1</f>
        <v>0</v>
      </c>
      <c r="R177" s="3">
        <f t="shared" si="32"/>
        <v>40996.799999999996</v>
      </c>
      <c r="S177" s="134"/>
      <c r="T177" s="108">
        <v>75</v>
      </c>
      <c r="U177" s="106" t="s">
        <v>565</v>
      </c>
      <c r="V177" s="106" t="s">
        <v>562</v>
      </c>
    </row>
    <row r="178" spans="2:22">
      <c r="B178" s="1" t="s">
        <v>467</v>
      </c>
      <c r="C178" s="106"/>
      <c r="D178" s="1" t="s">
        <v>478</v>
      </c>
      <c r="E178" s="92">
        <v>1</v>
      </c>
      <c r="F178" s="92" t="s">
        <v>479</v>
      </c>
      <c r="G178" s="1"/>
      <c r="H178" s="9">
        <v>26</v>
      </c>
      <c r="I178" s="108">
        <v>24</v>
      </c>
      <c r="J178" s="140">
        <f>K178*H178*I178</f>
        <v>3120</v>
      </c>
      <c r="K178" s="92">
        <v>5</v>
      </c>
      <c r="L178" s="86">
        <f>VLOOKUP(T178,様式第10号事業費及び積算根拠資料!$B:$O,7,FALSE)</f>
        <v>0</v>
      </c>
      <c r="M178" s="86">
        <f>VLOOKUP(T178,様式第10号事業費及び積算根拠資料!$B:$O,8,FALSE)</f>
        <v>0</v>
      </c>
      <c r="N178" s="86">
        <f>VLOOKUP(T178,様式第10号事業費及び積算根拠資料!$B:$O,9,FALSE)</f>
        <v>0</v>
      </c>
      <c r="O178" s="121">
        <f>VLOOKUP(T178,様式第10号事業費及び積算根拠資料!$B:$O,10,FALSE)</f>
        <v>0</v>
      </c>
      <c r="P178" s="3">
        <f>H178/1000*I178*K178*365*$R$1</f>
        <v>25623</v>
      </c>
      <c r="Q178" s="3">
        <f>O178/1000*I178*K178*365*$R$1</f>
        <v>0</v>
      </c>
      <c r="R178" s="3">
        <f t="shared" ref="R178" si="33">P178-Q178</f>
        <v>25623</v>
      </c>
      <c r="S178" s="134"/>
      <c r="T178" s="108">
        <v>75</v>
      </c>
      <c r="U178" s="106" t="s">
        <v>565</v>
      </c>
      <c r="V178" s="106" t="s">
        <v>562</v>
      </c>
    </row>
    <row r="179" spans="2:22">
      <c r="B179" s="96"/>
      <c r="C179" s="107"/>
      <c r="D179" s="2"/>
      <c r="E179" s="4"/>
      <c r="F179" s="4"/>
      <c r="G179" s="2"/>
      <c r="H179" s="8"/>
      <c r="I179" s="117"/>
      <c r="J179" s="118"/>
      <c r="K179" s="4"/>
      <c r="L179" s="6"/>
      <c r="M179" s="6"/>
      <c r="N179" s="6"/>
      <c r="O179" s="6"/>
      <c r="P179" s="6"/>
      <c r="Q179" s="6"/>
      <c r="R179" s="125"/>
    </row>
    <row r="180" spans="2:22">
      <c r="B180" s="169" t="s">
        <v>111</v>
      </c>
      <c r="C180" s="169"/>
      <c r="D180" s="169"/>
      <c r="E180" s="169"/>
      <c r="F180" s="169"/>
      <c r="G180" s="169"/>
      <c r="H180" s="169"/>
      <c r="I180" s="169"/>
      <c r="J180" s="169"/>
      <c r="K180" s="92">
        <f>SUM(K6:K178)</f>
        <v>816</v>
      </c>
      <c r="L180" s="181"/>
      <c r="M180" s="181"/>
      <c r="N180" s="181"/>
      <c r="O180" s="181"/>
      <c r="P180" s="1">
        <f>SUM(P6:P178)</f>
        <v>1259619.2999999998</v>
      </c>
      <c r="Q180" s="1">
        <f t="shared" ref="Q180:R180" si="34">SUM(Q6:Q178)</f>
        <v>0</v>
      </c>
      <c r="R180" s="1">
        <f t="shared" si="34"/>
        <v>1259619.2999999998</v>
      </c>
      <c r="T180" s="112" t="s">
        <v>178</v>
      </c>
    </row>
    <row r="181" spans="2:22">
      <c r="T181" s="113"/>
    </row>
  </sheetData>
  <sheetProtection algorithmName="SHA-512" hashValue="Sz/qe8Vi1aPbmdtYViCVcn4AfyzPpekTEmg/dg2XceE1EIXJdY86/bZricSn+pRFDkIMBZ5EbUSa9hKTvV2cbw==" saltValue="Tv83rPtw9YzVr9uoeZl2uQ==" spinCount="100000" sheet="1" objects="1" scenarios="1"/>
  <autoFilter ref="B3:V181" xr:uid="{3E43BAAA-CA64-4C07-8E47-D1C8BCFB7055}"/>
  <mergeCells count="5">
    <mergeCell ref="D2:K2"/>
    <mergeCell ref="L2:O2"/>
    <mergeCell ref="P2:Q2"/>
    <mergeCell ref="L180:O180"/>
    <mergeCell ref="B180:J180"/>
  </mergeCells>
  <phoneticPr fontId="3"/>
  <conditionalFormatting sqref="V1:V2">
    <cfRule type="cellIs" dxfId="0" priority="1" operator="equal">
      <formula>$G$6</formula>
    </cfRule>
    <cfRule type="expression" priority="2">
      <formula>$G$6+"型"</formula>
    </cfRule>
  </conditionalFormatting>
  <pageMargins left="0.7" right="0.7" top="0.75" bottom="0.75" header="0.3" footer="0.3"/>
  <pageSetup paperSize="9" scale="48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C88F-A998-41F3-A4A9-5AF2E6180142}">
  <sheetPr>
    <pageSetUpPr fitToPage="1"/>
  </sheetPr>
  <dimension ref="A2:D14"/>
  <sheetViews>
    <sheetView view="pageBreakPreview" zoomScaleNormal="85" zoomScaleSheetLayoutView="100" workbookViewId="0">
      <selection activeCell="C6" sqref="C6"/>
    </sheetView>
  </sheetViews>
  <sheetFormatPr defaultRowHeight="18.75"/>
  <cols>
    <col min="1" max="1" width="4.25" customWidth="1"/>
    <col min="2" max="2" width="22.125" customWidth="1"/>
    <col min="3" max="3" width="17.625" customWidth="1"/>
  </cols>
  <sheetData>
    <row r="2" spans="1:4">
      <c r="A2" s="68" t="s">
        <v>126</v>
      </c>
    </row>
    <row r="4" spans="1:4" ht="30">
      <c r="B4" s="187" t="s">
        <v>105</v>
      </c>
      <c r="C4" s="187"/>
      <c r="D4" s="187"/>
    </row>
    <row r="5" spans="1:4" ht="19.5" thickBot="1"/>
    <row r="6" spans="1:4" ht="45" customHeight="1">
      <c r="A6" s="188" t="s">
        <v>116</v>
      </c>
      <c r="B6" s="189"/>
      <c r="C6" s="66">
        <f>様式第10号事業費及び積算根拠資料!O99</f>
        <v>0</v>
      </c>
      <c r="D6" s="53" t="s">
        <v>100</v>
      </c>
    </row>
    <row r="7" spans="1:4" ht="45" customHeight="1">
      <c r="A7" s="190" t="s">
        <v>103</v>
      </c>
      <c r="B7" s="169"/>
      <c r="C7" s="50">
        <f>'様式第11号　削減量算出根拠一覧（速水小）'!R170+'様式第11号　削減量算出根拠一覧（高月小）'!R97+'様式第11号　削減量算出根拠一覧（高月中）'!R180</f>
        <v>3057116.94</v>
      </c>
      <c r="D7" s="54" t="s">
        <v>131</v>
      </c>
    </row>
    <row r="8" spans="1:4" ht="45" customHeight="1">
      <c r="A8" s="186" t="s">
        <v>133</v>
      </c>
      <c r="B8" s="146" t="s">
        <v>132</v>
      </c>
      <c r="C8" s="147">
        <f>(C9-C10)/C9*100</f>
        <v>100</v>
      </c>
      <c r="D8" s="148" t="s">
        <v>106</v>
      </c>
    </row>
    <row r="9" spans="1:4" ht="45" customHeight="1">
      <c r="A9" s="186"/>
      <c r="B9" s="75" t="s">
        <v>128</v>
      </c>
      <c r="C9" s="76">
        <f>('様式第11号　削減量算出根拠一覧（速水小）'!P170+'様式第11号　削減量算出根拠一覧（高月小）'!P97+'様式第11号　削減量算出根拠一覧（高月中）'!P180)/22.5</f>
        <v>135871.864</v>
      </c>
      <c r="D9" s="77" t="s">
        <v>127</v>
      </c>
    </row>
    <row r="10" spans="1:4" ht="45" customHeight="1">
      <c r="A10" s="186"/>
      <c r="B10" s="70" t="s">
        <v>129</v>
      </c>
      <c r="C10" s="69">
        <f>('様式第11号　削減量算出根拠一覧（速水小）'!Q170+'様式第11号　削減量算出根拠一覧（高月小）'!Q97+'様式第11号　削減量算出根拠一覧（高月中）'!Q180)/22.5</f>
        <v>0</v>
      </c>
      <c r="D10" s="72" t="s">
        <v>127</v>
      </c>
    </row>
    <row r="11" spans="1:4" ht="45" customHeight="1">
      <c r="A11" s="182" t="s">
        <v>506</v>
      </c>
      <c r="B11" s="183"/>
      <c r="C11" s="51">
        <f>(C9-C10)*8.64/1000</f>
        <v>1173.9329049600001</v>
      </c>
      <c r="D11" s="54" t="s">
        <v>101</v>
      </c>
    </row>
    <row r="12" spans="1:4" ht="45" customHeight="1">
      <c r="A12" s="182" t="s">
        <v>507</v>
      </c>
      <c r="B12" s="183"/>
      <c r="C12" s="52">
        <f>(C9-C10)*0.414/1000</f>
        <v>56.250951695999994</v>
      </c>
      <c r="D12" s="54" t="s">
        <v>102</v>
      </c>
    </row>
    <row r="13" spans="1:4" ht="45" customHeight="1" thickBot="1">
      <c r="A13" s="184" t="s">
        <v>107</v>
      </c>
      <c r="B13" s="185"/>
      <c r="C13" s="73">
        <f>C6/C7</f>
        <v>0</v>
      </c>
      <c r="D13" s="74" t="s">
        <v>104</v>
      </c>
    </row>
    <row r="14" spans="1:4">
      <c r="A14" s="71" t="s">
        <v>130</v>
      </c>
    </row>
  </sheetData>
  <sheetProtection algorithmName="SHA-512" hashValue="/ZNB+NBeFNigotRCRgFd9LRdD/MKyIVGajUOjWzL1+aqvt+Ba/k9rtdJ23qWhJiX75alyUZ6MKwn65YZibCNmw==" saltValue="APHN3TnRTXl/TfWYm4oB7Q==" spinCount="100000" sheet="1" objects="1" scenarios="1"/>
  <mergeCells count="7">
    <mergeCell ref="A12:B12"/>
    <mergeCell ref="A13:B13"/>
    <mergeCell ref="A8:A10"/>
    <mergeCell ref="B4:D4"/>
    <mergeCell ref="A6:B6"/>
    <mergeCell ref="A7:B7"/>
    <mergeCell ref="A11:B11"/>
  </mergeCells>
  <phoneticPr fontId="3"/>
  <pageMargins left="1.4960629921259843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8BBC-4BD4-4F3F-ADD9-8FB43D120BC2}">
  <sheetPr>
    <pageSetUpPr fitToPage="1"/>
  </sheetPr>
  <dimension ref="A1:AH66"/>
  <sheetViews>
    <sheetView zoomScale="70" zoomScaleNormal="70" workbookViewId="0">
      <selection activeCell="E20" sqref="E20"/>
    </sheetView>
  </sheetViews>
  <sheetFormatPr defaultRowHeight="12.75"/>
  <cols>
    <col min="1" max="1" width="19.875" style="17" customWidth="1"/>
    <col min="2" max="2" width="8.875" style="17" customWidth="1"/>
    <col min="3" max="3" width="8.625" style="17" customWidth="1"/>
    <col min="4" max="4" width="8.875" style="17" customWidth="1"/>
    <col min="5" max="6" width="8.625" style="17" customWidth="1"/>
    <col min="7" max="7" width="8.875" style="17" customWidth="1"/>
    <col min="8" max="9" width="8.625" style="17" customWidth="1"/>
    <col min="10" max="10" width="8.875" style="17" customWidth="1"/>
    <col min="11" max="11" width="8.625" style="17" customWidth="1"/>
    <col min="12" max="12" width="8.875" style="17" customWidth="1"/>
    <col min="13" max="14" width="8.625" style="17" customWidth="1"/>
    <col min="15" max="15" width="8.875" style="17" customWidth="1"/>
    <col min="16" max="16" width="8.625" style="17" customWidth="1"/>
    <col min="17" max="17" width="8.875" style="17" customWidth="1"/>
    <col min="18" max="19" width="8.625" style="17" customWidth="1"/>
    <col min="20" max="20" width="10" style="17" customWidth="1"/>
    <col min="21" max="21" width="11.125" style="17" customWidth="1"/>
    <col min="22" max="22" width="8.625" style="17" customWidth="1"/>
    <col min="23" max="23" width="8.875" style="17" customWidth="1"/>
    <col min="24" max="25" width="8.625" style="17" customWidth="1"/>
    <col min="26" max="26" width="8.875" style="17" customWidth="1"/>
    <col min="27" max="28" width="8.625" style="17" customWidth="1"/>
    <col min="29" max="29" width="8.875" style="17" customWidth="1"/>
    <col min="30" max="30" width="8.625" style="17" customWidth="1"/>
    <col min="31" max="31" width="8.875" style="17" customWidth="1"/>
    <col min="32" max="32" width="12.5" style="17" customWidth="1"/>
    <col min="33" max="33" width="12.125" style="17" customWidth="1"/>
    <col min="34" max="16384" width="9" style="17"/>
  </cols>
  <sheetData>
    <row r="1" spans="1:34" ht="24.75" customHeight="1">
      <c r="A1" s="200" t="s">
        <v>24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16"/>
    </row>
    <row r="2" spans="1:34" ht="17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8" t="s">
        <v>25</v>
      </c>
      <c r="AD2" s="18"/>
      <c r="AE2" s="18"/>
      <c r="AF2" s="18"/>
      <c r="AG2" s="18"/>
      <c r="AH2" s="16"/>
    </row>
    <row r="3" spans="1:34" ht="17.25" customHeight="1">
      <c r="A3" s="18" t="s">
        <v>26</v>
      </c>
      <c r="B3" s="18"/>
      <c r="C3" s="18"/>
      <c r="D3" s="19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8" t="s">
        <v>27</v>
      </c>
      <c r="AD3" s="16"/>
      <c r="AE3" s="16"/>
      <c r="AF3" s="16"/>
      <c r="AG3" s="16"/>
      <c r="AH3" s="16"/>
    </row>
    <row r="4" spans="1:34" ht="17.25" customHeight="1">
      <c r="A4" s="201" t="s">
        <v>28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16"/>
    </row>
    <row r="5" spans="1:34" ht="15.75" customHeight="1">
      <c r="A5" s="202" t="s">
        <v>29</v>
      </c>
      <c r="B5" s="202" t="s">
        <v>30</v>
      </c>
      <c r="C5" s="205" t="s">
        <v>31</v>
      </c>
      <c r="D5" s="206"/>
      <c r="E5" s="207" t="s">
        <v>32</v>
      </c>
      <c r="F5" s="210" t="s">
        <v>33</v>
      </c>
      <c r="G5" s="213" t="s">
        <v>34</v>
      </c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7" t="s">
        <v>35</v>
      </c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8"/>
      <c r="AF5" s="207" t="s">
        <v>36</v>
      </c>
      <c r="AG5" s="191" t="s">
        <v>37</v>
      </c>
      <c r="AH5" s="16"/>
    </row>
    <row r="6" spans="1:34" ht="15.75" customHeight="1">
      <c r="A6" s="203"/>
      <c r="B6" s="204"/>
      <c r="C6" s="20" t="s">
        <v>38</v>
      </c>
      <c r="D6" s="21" t="s">
        <v>39</v>
      </c>
      <c r="E6" s="208"/>
      <c r="F6" s="211"/>
      <c r="G6" s="215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9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20"/>
      <c r="AF6" s="208"/>
      <c r="AG6" s="192"/>
      <c r="AH6" s="16"/>
    </row>
    <row r="7" spans="1:34" ht="31.5" customHeight="1">
      <c r="A7" s="204"/>
      <c r="B7" s="22" t="s">
        <v>40</v>
      </c>
      <c r="C7" s="22" t="s">
        <v>41</v>
      </c>
      <c r="D7" s="22" t="s">
        <v>41</v>
      </c>
      <c r="E7" s="209"/>
      <c r="F7" s="212"/>
      <c r="G7" s="20" t="s">
        <v>18</v>
      </c>
      <c r="H7" s="20" t="s">
        <v>19</v>
      </c>
      <c r="I7" s="20" t="s">
        <v>20</v>
      </c>
      <c r="J7" s="23" t="s">
        <v>21</v>
      </c>
      <c r="K7" s="23" t="s">
        <v>22</v>
      </c>
      <c r="L7" s="23" t="s">
        <v>23</v>
      </c>
      <c r="M7" s="23" t="s">
        <v>42</v>
      </c>
      <c r="N7" s="23" t="s">
        <v>13</v>
      </c>
      <c r="O7" s="23" t="s">
        <v>14</v>
      </c>
      <c r="P7" s="23" t="s">
        <v>15</v>
      </c>
      <c r="Q7" s="23" t="s">
        <v>16</v>
      </c>
      <c r="R7" s="23" t="s">
        <v>17</v>
      </c>
      <c r="S7" s="40" t="s">
        <v>43</v>
      </c>
      <c r="T7" s="44" t="s">
        <v>18</v>
      </c>
      <c r="U7" s="23" t="s">
        <v>19</v>
      </c>
      <c r="V7" s="20" t="s">
        <v>20</v>
      </c>
      <c r="W7" s="23" t="s">
        <v>21</v>
      </c>
      <c r="X7" s="23" t="s">
        <v>22</v>
      </c>
      <c r="Y7" s="23" t="s">
        <v>23</v>
      </c>
      <c r="Z7" s="23" t="s">
        <v>42</v>
      </c>
      <c r="AA7" s="23" t="s">
        <v>13</v>
      </c>
      <c r="AB7" s="23" t="s">
        <v>14</v>
      </c>
      <c r="AC7" s="23" t="s">
        <v>15</v>
      </c>
      <c r="AD7" s="23" t="s">
        <v>16</v>
      </c>
      <c r="AE7" s="23" t="s">
        <v>17</v>
      </c>
      <c r="AF7" s="209"/>
      <c r="AG7" s="193"/>
      <c r="AH7" s="16"/>
    </row>
    <row r="8" spans="1:34" ht="22.35" customHeight="1">
      <c r="A8" s="24" t="s">
        <v>44</v>
      </c>
      <c r="B8" s="25">
        <v>1506.5</v>
      </c>
      <c r="C8" s="26">
        <v>14.24</v>
      </c>
      <c r="D8" s="26">
        <v>13.4</v>
      </c>
      <c r="E8" s="27">
        <v>104</v>
      </c>
      <c r="F8" s="27">
        <v>100</v>
      </c>
      <c r="G8" s="28">
        <v>18000</v>
      </c>
      <c r="H8" s="28">
        <v>15000</v>
      </c>
      <c r="I8" s="28">
        <v>16000</v>
      </c>
      <c r="J8" s="28">
        <v>16000</v>
      </c>
      <c r="K8" s="28">
        <v>18000</v>
      </c>
      <c r="L8" s="28">
        <v>17000</v>
      </c>
      <c r="M8" s="28">
        <v>18000</v>
      </c>
      <c r="N8" s="28">
        <v>15000</v>
      </c>
      <c r="O8" s="28">
        <v>17000</v>
      </c>
      <c r="P8" s="28">
        <v>21000</v>
      </c>
      <c r="Q8" s="28">
        <v>17000</v>
      </c>
      <c r="R8" s="28">
        <v>12000</v>
      </c>
      <c r="S8" s="41">
        <v>200000</v>
      </c>
      <c r="T8" s="45">
        <v>374374</v>
      </c>
      <c r="U8" s="28">
        <v>334174</v>
      </c>
      <c r="V8" s="28">
        <v>347574</v>
      </c>
      <c r="W8" s="28">
        <v>347574</v>
      </c>
      <c r="X8" s="28">
        <v>374374</v>
      </c>
      <c r="Y8" s="28">
        <v>360974</v>
      </c>
      <c r="Z8" s="28">
        <v>374374</v>
      </c>
      <c r="AA8" s="28">
        <v>334174</v>
      </c>
      <c r="AB8" s="28">
        <v>360974</v>
      </c>
      <c r="AC8" s="28">
        <v>432214</v>
      </c>
      <c r="AD8" s="28">
        <v>375254</v>
      </c>
      <c r="AE8" s="28">
        <v>304054</v>
      </c>
      <c r="AF8" s="28">
        <f>SUM(T8:Y8)</f>
        <v>2139044</v>
      </c>
      <c r="AG8" s="28">
        <v>4320088</v>
      </c>
      <c r="AH8" s="16"/>
    </row>
    <row r="9" spans="1:34" ht="22.35" customHeight="1">
      <c r="A9" s="24" t="s">
        <v>45</v>
      </c>
      <c r="B9" s="25">
        <v>1506.5</v>
      </c>
      <c r="C9" s="26">
        <v>14.24</v>
      </c>
      <c r="D9" s="26">
        <v>13.4</v>
      </c>
      <c r="E9" s="27">
        <v>69</v>
      </c>
      <c r="F9" s="27">
        <v>100</v>
      </c>
      <c r="G9" s="28">
        <v>14000</v>
      </c>
      <c r="H9" s="28">
        <v>11000</v>
      </c>
      <c r="I9" s="28">
        <v>12000</v>
      </c>
      <c r="J9" s="28">
        <v>14000</v>
      </c>
      <c r="K9" s="28">
        <v>14000</v>
      </c>
      <c r="L9" s="28">
        <v>14000</v>
      </c>
      <c r="M9" s="28">
        <v>12000</v>
      </c>
      <c r="N9" s="28">
        <v>10000</v>
      </c>
      <c r="O9" s="28">
        <v>11000</v>
      </c>
      <c r="P9" s="28">
        <v>18000</v>
      </c>
      <c r="Q9" s="28">
        <v>17000</v>
      </c>
      <c r="R9" s="28">
        <v>9000</v>
      </c>
      <c r="S9" s="41">
        <v>156000</v>
      </c>
      <c r="T9" s="45">
        <v>275956</v>
      </c>
      <c r="U9" s="28">
        <v>235756</v>
      </c>
      <c r="V9" s="28">
        <v>249156</v>
      </c>
      <c r="W9" s="28">
        <v>275956</v>
      </c>
      <c r="X9" s="28">
        <v>275956</v>
      </c>
      <c r="Y9" s="28">
        <v>275956</v>
      </c>
      <c r="Z9" s="28">
        <v>249156</v>
      </c>
      <c r="AA9" s="28">
        <v>222356</v>
      </c>
      <c r="AB9" s="28">
        <v>235756</v>
      </c>
      <c r="AC9" s="28">
        <v>344676</v>
      </c>
      <c r="AD9" s="28">
        <v>330436</v>
      </c>
      <c r="AE9" s="28">
        <v>216516</v>
      </c>
      <c r="AF9" s="28">
        <f t="shared" ref="AF9:AF59" si="0">SUM(T9:Y9)</f>
        <v>1588736</v>
      </c>
      <c r="AG9" s="28">
        <v>3187632</v>
      </c>
      <c r="AH9" s="16"/>
    </row>
    <row r="10" spans="1:34" ht="22.35" customHeight="1">
      <c r="A10" s="24" t="s">
        <v>46</v>
      </c>
      <c r="B10" s="25">
        <v>1506.5</v>
      </c>
      <c r="C10" s="26">
        <v>14.24</v>
      </c>
      <c r="D10" s="26">
        <v>13.4</v>
      </c>
      <c r="E10" s="27">
        <v>69</v>
      </c>
      <c r="F10" s="27">
        <v>100</v>
      </c>
      <c r="G10" s="28">
        <v>12000</v>
      </c>
      <c r="H10" s="28">
        <v>9000</v>
      </c>
      <c r="I10" s="28">
        <v>10000</v>
      </c>
      <c r="J10" s="28">
        <v>11000</v>
      </c>
      <c r="K10" s="28">
        <v>13000</v>
      </c>
      <c r="L10" s="28">
        <v>12000</v>
      </c>
      <c r="M10" s="28">
        <v>11000</v>
      </c>
      <c r="N10" s="28">
        <v>9000</v>
      </c>
      <c r="O10" s="28">
        <v>9000</v>
      </c>
      <c r="P10" s="28">
        <v>15000</v>
      </c>
      <c r="Q10" s="28">
        <v>16000</v>
      </c>
      <c r="R10" s="28">
        <v>9000</v>
      </c>
      <c r="S10" s="41">
        <v>136000</v>
      </c>
      <c r="T10" s="45">
        <v>249156</v>
      </c>
      <c r="U10" s="28">
        <v>208956</v>
      </c>
      <c r="V10" s="28">
        <v>222356</v>
      </c>
      <c r="W10" s="28">
        <v>235756</v>
      </c>
      <c r="X10" s="28">
        <v>262556</v>
      </c>
      <c r="Y10" s="28">
        <v>249156</v>
      </c>
      <c r="Z10" s="28">
        <v>235756</v>
      </c>
      <c r="AA10" s="28">
        <v>208956</v>
      </c>
      <c r="AB10" s="28">
        <v>208956</v>
      </c>
      <c r="AC10" s="28">
        <v>301956</v>
      </c>
      <c r="AD10" s="28">
        <v>316196</v>
      </c>
      <c r="AE10" s="28">
        <v>216516</v>
      </c>
      <c r="AF10" s="28">
        <f t="shared" si="0"/>
        <v>1427936</v>
      </c>
      <c r="AG10" s="28">
        <v>2916272</v>
      </c>
      <c r="AH10" s="16"/>
    </row>
    <row r="11" spans="1:34" ht="22.35" customHeight="1">
      <c r="A11" s="24" t="s">
        <v>47</v>
      </c>
      <c r="B11" s="25">
        <v>1506.5</v>
      </c>
      <c r="C11" s="26">
        <v>14.24</v>
      </c>
      <c r="D11" s="26">
        <v>13.4</v>
      </c>
      <c r="E11" s="27">
        <v>69</v>
      </c>
      <c r="F11" s="27">
        <v>100</v>
      </c>
      <c r="G11" s="28">
        <v>11000</v>
      </c>
      <c r="H11" s="28">
        <v>8000</v>
      </c>
      <c r="I11" s="28">
        <v>9000</v>
      </c>
      <c r="J11" s="28">
        <v>10000</v>
      </c>
      <c r="K11" s="28">
        <v>11000</v>
      </c>
      <c r="L11" s="28">
        <v>11000</v>
      </c>
      <c r="M11" s="28">
        <v>9000</v>
      </c>
      <c r="N11" s="28">
        <v>7000</v>
      </c>
      <c r="O11" s="28">
        <v>9000</v>
      </c>
      <c r="P11" s="28">
        <v>16000</v>
      </c>
      <c r="Q11" s="28">
        <v>16000</v>
      </c>
      <c r="R11" s="28">
        <v>7000</v>
      </c>
      <c r="S11" s="41">
        <v>124000</v>
      </c>
      <c r="T11" s="45">
        <v>235756</v>
      </c>
      <c r="U11" s="28">
        <v>195556</v>
      </c>
      <c r="V11" s="28">
        <v>208956</v>
      </c>
      <c r="W11" s="28">
        <v>222356</v>
      </c>
      <c r="X11" s="28">
        <v>235756</v>
      </c>
      <c r="Y11" s="28">
        <v>235756</v>
      </c>
      <c r="Z11" s="28">
        <v>208956</v>
      </c>
      <c r="AA11" s="28">
        <v>182156</v>
      </c>
      <c r="AB11" s="28">
        <v>208956</v>
      </c>
      <c r="AC11" s="28">
        <v>316196</v>
      </c>
      <c r="AD11" s="28">
        <v>316196</v>
      </c>
      <c r="AE11" s="28">
        <v>188036</v>
      </c>
      <c r="AF11" s="28">
        <f t="shared" si="0"/>
        <v>1334136</v>
      </c>
      <c r="AG11" s="28">
        <v>2754632</v>
      </c>
      <c r="AH11" s="16"/>
    </row>
    <row r="12" spans="1:34" ht="22.35" customHeight="1">
      <c r="A12" s="24" t="s">
        <v>48</v>
      </c>
      <c r="B12" s="25">
        <v>1506.5</v>
      </c>
      <c r="C12" s="26">
        <v>14.24</v>
      </c>
      <c r="D12" s="26">
        <v>13.4</v>
      </c>
      <c r="E12" s="27">
        <v>45</v>
      </c>
      <c r="F12" s="27">
        <v>100</v>
      </c>
      <c r="G12" s="28">
        <v>6000</v>
      </c>
      <c r="H12" s="28">
        <v>5000</v>
      </c>
      <c r="I12" s="28">
        <v>5000</v>
      </c>
      <c r="J12" s="28">
        <v>7000</v>
      </c>
      <c r="K12" s="28">
        <v>9000</v>
      </c>
      <c r="L12" s="28">
        <v>7000</v>
      </c>
      <c r="M12" s="28">
        <v>6000</v>
      </c>
      <c r="N12" s="28">
        <v>5000</v>
      </c>
      <c r="O12" s="28">
        <v>5000</v>
      </c>
      <c r="P12" s="28">
        <v>7000</v>
      </c>
      <c r="Q12" s="28">
        <v>7000</v>
      </c>
      <c r="R12" s="28">
        <v>4000</v>
      </c>
      <c r="S12" s="41">
        <v>73000</v>
      </c>
      <c r="T12" s="45">
        <v>138023</v>
      </c>
      <c r="U12" s="28">
        <v>124623</v>
      </c>
      <c r="V12" s="28">
        <v>124623</v>
      </c>
      <c r="W12" s="28">
        <v>151423</v>
      </c>
      <c r="X12" s="28">
        <v>178223</v>
      </c>
      <c r="Y12" s="28">
        <v>151423</v>
      </c>
      <c r="Z12" s="28">
        <v>138023</v>
      </c>
      <c r="AA12" s="28">
        <v>124623</v>
      </c>
      <c r="AB12" s="28">
        <v>124623</v>
      </c>
      <c r="AC12" s="28">
        <v>157303</v>
      </c>
      <c r="AD12" s="28">
        <v>157303</v>
      </c>
      <c r="AE12" s="28">
        <v>114583</v>
      </c>
      <c r="AF12" s="28">
        <f t="shared" si="0"/>
        <v>868338</v>
      </c>
      <c r="AG12" s="28">
        <v>1684796</v>
      </c>
      <c r="AH12" s="16"/>
    </row>
    <row r="13" spans="1:34" ht="22.35" customHeight="1">
      <c r="A13" s="24" t="s">
        <v>49</v>
      </c>
      <c r="B13" s="25">
        <v>1506.5</v>
      </c>
      <c r="C13" s="26">
        <v>14.24</v>
      </c>
      <c r="D13" s="26">
        <v>13.4</v>
      </c>
      <c r="E13" s="27">
        <v>76</v>
      </c>
      <c r="F13" s="27">
        <v>100</v>
      </c>
      <c r="G13" s="28">
        <v>13000</v>
      </c>
      <c r="H13" s="28">
        <v>12000</v>
      </c>
      <c r="I13" s="28">
        <v>13000</v>
      </c>
      <c r="J13" s="28">
        <v>13000</v>
      </c>
      <c r="K13" s="28">
        <v>16000</v>
      </c>
      <c r="L13" s="28">
        <v>16000</v>
      </c>
      <c r="M13" s="28">
        <v>13000</v>
      </c>
      <c r="N13" s="28">
        <v>11000</v>
      </c>
      <c r="O13" s="28">
        <v>12000</v>
      </c>
      <c r="P13" s="28">
        <v>17000</v>
      </c>
      <c r="Q13" s="28">
        <v>17000</v>
      </c>
      <c r="R13" s="28">
        <v>9000</v>
      </c>
      <c r="S13" s="41">
        <v>162000</v>
      </c>
      <c r="T13" s="45">
        <v>271519</v>
      </c>
      <c r="U13" s="28">
        <v>258119</v>
      </c>
      <c r="V13" s="28">
        <v>271519</v>
      </c>
      <c r="W13" s="28">
        <v>271519</v>
      </c>
      <c r="X13" s="28">
        <v>311719</v>
      </c>
      <c r="Y13" s="28">
        <v>311719</v>
      </c>
      <c r="Z13" s="28">
        <v>271519</v>
      </c>
      <c r="AA13" s="28">
        <v>244719</v>
      </c>
      <c r="AB13" s="28">
        <v>258119</v>
      </c>
      <c r="AC13" s="28">
        <v>339399</v>
      </c>
      <c r="AD13" s="28">
        <v>339399</v>
      </c>
      <c r="AE13" s="28">
        <v>225479</v>
      </c>
      <c r="AF13" s="28">
        <f t="shared" si="0"/>
        <v>1696114</v>
      </c>
      <c r="AG13" s="28">
        <v>3374748</v>
      </c>
      <c r="AH13" s="16"/>
    </row>
    <row r="14" spans="1:34" ht="22.35" customHeight="1">
      <c r="A14" s="24" t="s">
        <v>50</v>
      </c>
      <c r="B14" s="25">
        <v>1506.5</v>
      </c>
      <c r="C14" s="26">
        <v>14.24</v>
      </c>
      <c r="D14" s="26">
        <v>13.4</v>
      </c>
      <c r="E14" s="27">
        <v>38</v>
      </c>
      <c r="F14" s="27">
        <v>100</v>
      </c>
      <c r="G14" s="28">
        <v>5000</v>
      </c>
      <c r="H14" s="28">
        <v>6000</v>
      </c>
      <c r="I14" s="28">
        <v>2000</v>
      </c>
      <c r="J14" s="28">
        <v>2000</v>
      </c>
      <c r="K14" s="28">
        <v>2000</v>
      </c>
      <c r="L14" s="28">
        <v>3000</v>
      </c>
      <c r="M14" s="28">
        <v>2000</v>
      </c>
      <c r="N14" s="28">
        <v>2000</v>
      </c>
      <c r="O14" s="28">
        <v>2000</v>
      </c>
      <c r="P14" s="28">
        <v>2000</v>
      </c>
      <c r="Q14" s="28">
        <v>2000</v>
      </c>
      <c r="R14" s="28">
        <v>2000</v>
      </c>
      <c r="S14" s="41">
        <v>32000</v>
      </c>
      <c r="T14" s="45">
        <v>115659</v>
      </c>
      <c r="U14" s="28">
        <v>129059</v>
      </c>
      <c r="V14" s="28">
        <v>75459</v>
      </c>
      <c r="W14" s="28">
        <v>75459</v>
      </c>
      <c r="X14" s="28">
        <v>75459</v>
      </c>
      <c r="Y14" s="28">
        <v>88859</v>
      </c>
      <c r="Z14" s="28">
        <v>75459</v>
      </c>
      <c r="AA14" s="28">
        <v>75459</v>
      </c>
      <c r="AB14" s="28">
        <v>75459</v>
      </c>
      <c r="AC14" s="28">
        <v>77139</v>
      </c>
      <c r="AD14" s="28">
        <v>77139</v>
      </c>
      <c r="AE14" s="28">
        <v>77139</v>
      </c>
      <c r="AF14" s="28">
        <f t="shared" si="0"/>
        <v>559954</v>
      </c>
      <c r="AG14" s="28">
        <v>1017748</v>
      </c>
      <c r="AH14" s="16"/>
    </row>
    <row r="15" spans="1:34" ht="22.35" customHeight="1">
      <c r="A15" s="24" t="s">
        <v>51</v>
      </c>
      <c r="B15" s="25">
        <v>1506.5</v>
      </c>
      <c r="C15" s="26">
        <v>14.24</v>
      </c>
      <c r="D15" s="26">
        <v>13.4</v>
      </c>
      <c r="E15" s="27">
        <v>76</v>
      </c>
      <c r="F15" s="27">
        <v>100</v>
      </c>
      <c r="G15" s="28">
        <v>14000</v>
      </c>
      <c r="H15" s="28">
        <v>11000</v>
      </c>
      <c r="I15" s="28">
        <v>12000</v>
      </c>
      <c r="J15" s="28">
        <v>17000</v>
      </c>
      <c r="K15" s="28">
        <v>17000</v>
      </c>
      <c r="L15" s="28">
        <v>17000</v>
      </c>
      <c r="M15" s="28">
        <v>15000</v>
      </c>
      <c r="N15" s="28">
        <v>10000</v>
      </c>
      <c r="O15" s="28">
        <v>11000</v>
      </c>
      <c r="P15" s="28">
        <v>17000</v>
      </c>
      <c r="Q15" s="28">
        <v>16000</v>
      </c>
      <c r="R15" s="28">
        <v>10000</v>
      </c>
      <c r="S15" s="41">
        <v>167000</v>
      </c>
      <c r="T15" s="45">
        <v>284919</v>
      </c>
      <c r="U15" s="28">
        <v>244719</v>
      </c>
      <c r="V15" s="28">
        <v>258119</v>
      </c>
      <c r="W15" s="28">
        <v>325119</v>
      </c>
      <c r="X15" s="28">
        <v>325119</v>
      </c>
      <c r="Y15" s="28">
        <v>325119</v>
      </c>
      <c r="Z15" s="28">
        <v>298319</v>
      </c>
      <c r="AA15" s="28">
        <v>231319</v>
      </c>
      <c r="AB15" s="28">
        <v>244719</v>
      </c>
      <c r="AC15" s="28">
        <v>339399</v>
      </c>
      <c r="AD15" s="28">
        <v>325159</v>
      </c>
      <c r="AE15" s="28">
        <v>239719</v>
      </c>
      <c r="AF15" s="28">
        <f t="shared" si="0"/>
        <v>1763114</v>
      </c>
      <c r="AG15" s="28">
        <v>3441748</v>
      </c>
      <c r="AH15" s="16"/>
    </row>
    <row r="16" spans="1:34" ht="22.35" customHeight="1">
      <c r="A16" s="24" t="s">
        <v>52</v>
      </c>
      <c r="B16" s="25">
        <v>1506.5</v>
      </c>
      <c r="C16" s="26">
        <v>14.24</v>
      </c>
      <c r="D16" s="26">
        <v>13.4</v>
      </c>
      <c r="E16" s="27">
        <v>42</v>
      </c>
      <c r="F16" s="27">
        <v>100</v>
      </c>
      <c r="G16" s="28">
        <v>6000</v>
      </c>
      <c r="H16" s="28">
        <v>5000</v>
      </c>
      <c r="I16" s="28">
        <v>5000</v>
      </c>
      <c r="J16" s="28">
        <v>6000</v>
      </c>
      <c r="K16" s="28">
        <v>6000</v>
      </c>
      <c r="L16" s="28">
        <v>6000</v>
      </c>
      <c r="M16" s="28">
        <v>6000</v>
      </c>
      <c r="N16" s="28">
        <v>5000</v>
      </c>
      <c r="O16" s="28">
        <v>5000</v>
      </c>
      <c r="P16" s="28">
        <v>9000</v>
      </c>
      <c r="Q16" s="28">
        <v>8000</v>
      </c>
      <c r="R16" s="28">
        <v>4000</v>
      </c>
      <c r="S16" s="41">
        <v>71000</v>
      </c>
      <c r="T16" s="45">
        <v>134182</v>
      </c>
      <c r="U16" s="28">
        <v>120782</v>
      </c>
      <c r="V16" s="28">
        <v>120782</v>
      </c>
      <c r="W16" s="28">
        <v>134182</v>
      </c>
      <c r="X16" s="28">
        <v>134182</v>
      </c>
      <c r="Y16" s="28">
        <v>134182</v>
      </c>
      <c r="Z16" s="28">
        <v>134182</v>
      </c>
      <c r="AA16" s="28">
        <v>120782</v>
      </c>
      <c r="AB16" s="28">
        <v>120782</v>
      </c>
      <c r="AC16" s="28">
        <v>181942</v>
      </c>
      <c r="AD16" s="28">
        <v>167702</v>
      </c>
      <c r="AE16" s="28">
        <v>110742</v>
      </c>
      <c r="AF16" s="28">
        <f t="shared" si="0"/>
        <v>778292</v>
      </c>
      <c r="AG16" s="28">
        <v>1614424</v>
      </c>
      <c r="AH16" s="16"/>
    </row>
    <row r="17" spans="1:34" ht="22.35" customHeight="1">
      <c r="A17" s="24" t="s">
        <v>53</v>
      </c>
      <c r="B17" s="25">
        <v>1506.5</v>
      </c>
      <c r="C17" s="26">
        <v>14.24</v>
      </c>
      <c r="D17" s="26">
        <v>13.4</v>
      </c>
      <c r="E17" s="27">
        <v>148</v>
      </c>
      <c r="F17" s="27">
        <v>100</v>
      </c>
      <c r="G17" s="28">
        <v>11000</v>
      </c>
      <c r="H17" s="28">
        <v>11000</v>
      </c>
      <c r="I17" s="28">
        <v>9000</v>
      </c>
      <c r="J17" s="28">
        <v>10000</v>
      </c>
      <c r="K17" s="28">
        <v>10000</v>
      </c>
      <c r="L17" s="28">
        <v>9000</v>
      </c>
      <c r="M17" s="28">
        <v>10000</v>
      </c>
      <c r="N17" s="28">
        <v>10000</v>
      </c>
      <c r="O17" s="28">
        <v>11000</v>
      </c>
      <c r="P17" s="28">
        <v>13000</v>
      </c>
      <c r="Q17" s="28">
        <v>12000</v>
      </c>
      <c r="R17" s="28">
        <v>10000</v>
      </c>
      <c r="S17" s="41">
        <v>126000</v>
      </c>
      <c r="T17" s="45">
        <v>336917</v>
      </c>
      <c r="U17" s="28">
        <v>336917</v>
      </c>
      <c r="V17" s="28">
        <v>310117</v>
      </c>
      <c r="W17" s="28">
        <v>323517</v>
      </c>
      <c r="X17" s="28">
        <v>323517</v>
      </c>
      <c r="Y17" s="28">
        <v>310117</v>
      </c>
      <c r="Z17" s="28">
        <v>323517</v>
      </c>
      <c r="AA17" s="28">
        <v>323517</v>
      </c>
      <c r="AB17" s="28">
        <v>336917</v>
      </c>
      <c r="AC17" s="28">
        <v>374637</v>
      </c>
      <c r="AD17" s="28">
        <v>360397</v>
      </c>
      <c r="AE17" s="28">
        <v>331917</v>
      </c>
      <c r="AF17" s="28">
        <f t="shared" si="0"/>
        <v>1941102</v>
      </c>
      <c r="AG17" s="28">
        <v>3992004</v>
      </c>
      <c r="AH17" s="16"/>
    </row>
    <row r="18" spans="1:34" ht="22.35" customHeight="1">
      <c r="A18" s="24" t="s">
        <v>54</v>
      </c>
      <c r="B18" s="25">
        <v>1506.5</v>
      </c>
      <c r="C18" s="26">
        <v>14.24</v>
      </c>
      <c r="D18" s="26">
        <v>13.4</v>
      </c>
      <c r="E18" s="27">
        <v>26</v>
      </c>
      <c r="F18" s="27">
        <v>100</v>
      </c>
      <c r="G18" s="28">
        <v>5000</v>
      </c>
      <c r="H18" s="28">
        <v>5000</v>
      </c>
      <c r="I18" s="28">
        <v>5000</v>
      </c>
      <c r="J18" s="28">
        <v>5000</v>
      </c>
      <c r="K18" s="28">
        <v>5000</v>
      </c>
      <c r="L18" s="28">
        <v>5000</v>
      </c>
      <c r="M18" s="28">
        <v>5000</v>
      </c>
      <c r="N18" s="28">
        <v>4000</v>
      </c>
      <c r="O18" s="28">
        <v>4000</v>
      </c>
      <c r="P18" s="28">
        <v>6000</v>
      </c>
      <c r="Q18" s="28">
        <v>6000</v>
      </c>
      <c r="R18" s="28">
        <v>4000</v>
      </c>
      <c r="S18" s="41">
        <v>59000</v>
      </c>
      <c r="T18" s="45">
        <v>100293</v>
      </c>
      <c r="U18" s="28">
        <v>100293</v>
      </c>
      <c r="V18" s="28">
        <v>100293</v>
      </c>
      <c r="W18" s="28">
        <v>100293</v>
      </c>
      <c r="X18" s="28">
        <v>100293</v>
      </c>
      <c r="Y18" s="28">
        <v>100293</v>
      </c>
      <c r="Z18" s="28">
        <v>100293</v>
      </c>
      <c r="AA18" s="28">
        <v>86893</v>
      </c>
      <c r="AB18" s="28">
        <v>86893</v>
      </c>
      <c r="AC18" s="28">
        <v>118733</v>
      </c>
      <c r="AD18" s="28">
        <v>118733</v>
      </c>
      <c r="AE18" s="28">
        <v>90253</v>
      </c>
      <c r="AF18" s="28">
        <f t="shared" si="0"/>
        <v>601758</v>
      </c>
      <c r="AG18" s="28">
        <v>1203556</v>
      </c>
      <c r="AH18" s="16"/>
    </row>
    <row r="19" spans="1:34" ht="28.5" customHeight="1">
      <c r="A19" s="29" t="s">
        <v>55</v>
      </c>
      <c r="B19" s="25">
        <v>1506.5</v>
      </c>
      <c r="C19" s="26">
        <v>14.24</v>
      </c>
      <c r="D19" s="26">
        <v>13.4</v>
      </c>
      <c r="E19" s="27">
        <v>53</v>
      </c>
      <c r="F19" s="27">
        <v>100</v>
      </c>
      <c r="G19" s="28">
        <v>8000</v>
      </c>
      <c r="H19" s="28">
        <v>7000</v>
      </c>
      <c r="I19" s="28">
        <v>7000</v>
      </c>
      <c r="J19" s="28">
        <v>8000</v>
      </c>
      <c r="K19" s="28">
        <v>8000</v>
      </c>
      <c r="L19" s="28">
        <v>8000</v>
      </c>
      <c r="M19" s="28">
        <v>7000</v>
      </c>
      <c r="N19" s="28">
        <v>7000</v>
      </c>
      <c r="O19" s="28">
        <v>7000</v>
      </c>
      <c r="P19" s="28">
        <v>9000</v>
      </c>
      <c r="Q19" s="28">
        <v>9000</v>
      </c>
      <c r="R19" s="28">
        <v>7000</v>
      </c>
      <c r="S19" s="41">
        <v>92000</v>
      </c>
      <c r="T19" s="45">
        <v>175067</v>
      </c>
      <c r="U19" s="28">
        <v>161667</v>
      </c>
      <c r="V19" s="28">
        <v>161667</v>
      </c>
      <c r="W19" s="28">
        <v>175067</v>
      </c>
      <c r="X19" s="28">
        <v>175067</v>
      </c>
      <c r="Y19" s="28">
        <v>175067</v>
      </c>
      <c r="Z19" s="28">
        <v>161667</v>
      </c>
      <c r="AA19" s="28">
        <v>161667</v>
      </c>
      <c r="AB19" s="28">
        <v>161667</v>
      </c>
      <c r="AC19" s="28">
        <v>196027</v>
      </c>
      <c r="AD19" s="28">
        <v>196027</v>
      </c>
      <c r="AE19" s="28">
        <v>167547</v>
      </c>
      <c r="AF19" s="28">
        <f t="shared" si="0"/>
        <v>1023602</v>
      </c>
      <c r="AG19" s="28">
        <v>2068204</v>
      </c>
      <c r="AH19" s="16"/>
    </row>
    <row r="20" spans="1:34" ht="22.35" customHeight="1">
      <c r="A20" s="24" t="s">
        <v>56</v>
      </c>
      <c r="B20" s="25">
        <v>1506.5</v>
      </c>
      <c r="C20" s="26">
        <v>14.24</v>
      </c>
      <c r="D20" s="26">
        <v>13.4</v>
      </c>
      <c r="E20" s="27">
        <v>46</v>
      </c>
      <c r="F20" s="27">
        <v>100</v>
      </c>
      <c r="G20" s="28">
        <v>7000</v>
      </c>
      <c r="H20" s="28">
        <v>6000</v>
      </c>
      <c r="I20" s="28">
        <v>7000</v>
      </c>
      <c r="J20" s="28">
        <v>8000</v>
      </c>
      <c r="K20" s="28">
        <v>9000</v>
      </c>
      <c r="L20" s="28">
        <v>9000</v>
      </c>
      <c r="M20" s="28">
        <v>8000</v>
      </c>
      <c r="N20" s="28">
        <v>6000</v>
      </c>
      <c r="O20" s="28">
        <v>6000</v>
      </c>
      <c r="P20" s="28">
        <v>9000</v>
      </c>
      <c r="Q20" s="28">
        <v>8000</v>
      </c>
      <c r="R20" s="28">
        <v>5000</v>
      </c>
      <c r="S20" s="41">
        <v>88000</v>
      </c>
      <c r="T20" s="45">
        <v>152704</v>
      </c>
      <c r="U20" s="28">
        <v>139304</v>
      </c>
      <c r="V20" s="28">
        <v>152704</v>
      </c>
      <c r="W20" s="28">
        <v>166104</v>
      </c>
      <c r="X20" s="28">
        <v>179504</v>
      </c>
      <c r="Y20" s="28">
        <v>179504</v>
      </c>
      <c r="Z20" s="28">
        <v>166104</v>
      </c>
      <c r="AA20" s="28">
        <v>139304</v>
      </c>
      <c r="AB20" s="28">
        <v>139304</v>
      </c>
      <c r="AC20" s="28">
        <v>187064</v>
      </c>
      <c r="AD20" s="28">
        <v>172824</v>
      </c>
      <c r="AE20" s="28">
        <v>130104</v>
      </c>
      <c r="AF20" s="28">
        <f t="shared" si="0"/>
        <v>969824</v>
      </c>
      <c r="AG20" s="28">
        <v>1904528</v>
      </c>
      <c r="AH20" s="16"/>
    </row>
    <row r="21" spans="1:34" ht="22.35" customHeight="1">
      <c r="A21" s="24" t="s">
        <v>57</v>
      </c>
      <c r="B21" s="25">
        <v>1506.5</v>
      </c>
      <c r="C21" s="26">
        <v>14.24</v>
      </c>
      <c r="D21" s="26">
        <v>13.4</v>
      </c>
      <c r="E21" s="27">
        <v>78</v>
      </c>
      <c r="F21" s="27">
        <v>100</v>
      </c>
      <c r="G21" s="28">
        <v>10000</v>
      </c>
      <c r="H21" s="28">
        <v>9000</v>
      </c>
      <c r="I21" s="28">
        <v>10000</v>
      </c>
      <c r="J21" s="28">
        <v>12000</v>
      </c>
      <c r="K21" s="28">
        <v>13000</v>
      </c>
      <c r="L21" s="28">
        <v>13000</v>
      </c>
      <c r="M21" s="28">
        <v>9000</v>
      </c>
      <c r="N21" s="28">
        <v>8000</v>
      </c>
      <c r="O21" s="28">
        <v>8000</v>
      </c>
      <c r="P21" s="28">
        <v>13000</v>
      </c>
      <c r="Q21" s="28">
        <v>14000</v>
      </c>
      <c r="R21" s="28">
        <v>9000</v>
      </c>
      <c r="S21" s="41">
        <v>128000</v>
      </c>
      <c r="T21" s="45">
        <v>233880</v>
      </c>
      <c r="U21" s="28">
        <v>220480</v>
      </c>
      <c r="V21" s="28">
        <v>233880</v>
      </c>
      <c r="W21" s="28">
        <v>260680</v>
      </c>
      <c r="X21" s="28">
        <v>274080</v>
      </c>
      <c r="Y21" s="28">
        <v>274080</v>
      </c>
      <c r="Z21" s="28">
        <v>220480</v>
      </c>
      <c r="AA21" s="28">
        <v>207080</v>
      </c>
      <c r="AB21" s="28">
        <v>207080</v>
      </c>
      <c r="AC21" s="28">
        <v>285000</v>
      </c>
      <c r="AD21" s="28">
        <v>299240</v>
      </c>
      <c r="AE21" s="28">
        <v>228040</v>
      </c>
      <c r="AF21" s="28">
        <f t="shared" si="0"/>
        <v>1497080</v>
      </c>
      <c r="AG21" s="28">
        <v>2944000</v>
      </c>
      <c r="AH21" s="16"/>
    </row>
    <row r="22" spans="1:34" ht="22.35" customHeight="1">
      <c r="A22" s="24" t="s">
        <v>58</v>
      </c>
      <c r="B22" s="25">
        <v>1506.5</v>
      </c>
      <c r="C22" s="26">
        <v>14.24</v>
      </c>
      <c r="D22" s="26">
        <v>13.4</v>
      </c>
      <c r="E22" s="27">
        <v>32</v>
      </c>
      <c r="F22" s="27">
        <v>100</v>
      </c>
      <c r="G22" s="28">
        <v>3000</v>
      </c>
      <c r="H22" s="28">
        <v>2000</v>
      </c>
      <c r="I22" s="28">
        <v>3000</v>
      </c>
      <c r="J22" s="28">
        <v>4000</v>
      </c>
      <c r="K22" s="28">
        <v>5000</v>
      </c>
      <c r="L22" s="28">
        <v>5000</v>
      </c>
      <c r="M22" s="28">
        <v>3000</v>
      </c>
      <c r="N22" s="28">
        <v>2000</v>
      </c>
      <c r="O22" s="28">
        <v>2000</v>
      </c>
      <c r="P22" s="28">
        <v>6000</v>
      </c>
      <c r="Q22" s="28">
        <v>7000</v>
      </c>
      <c r="R22" s="28">
        <v>3000</v>
      </c>
      <c r="S22" s="41">
        <v>45000</v>
      </c>
      <c r="T22" s="45">
        <v>81176</v>
      </c>
      <c r="U22" s="28">
        <v>67776</v>
      </c>
      <c r="V22" s="28">
        <v>81176</v>
      </c>
      <c r="W22" s="28">
        <v>94576</v>
      </c>
      <c r="X22" s="28">
        <v>107976</v>
      </c>
      <c r="Y22" s="28">
        <v>107976</v>
      </c>
      <c r="Z22" s="28">
        <v>81176</v>
      </c>
      <c r="AA22" s="28">
        <v>67776</v>
      </c>
      <c r="AB22" s="28">
        <v>67776</v>
      </c>
      <c r="AC22" s="28">
        <v>126416</v>
      </c>
      <c r="AD22" s="28">
        <v>140656</v>
      </c>
      <c r="AE22" s="28">
        <v>83696</v>
      </c>
      <c r="AF22" s="28">
        <f t="shared" si="0"/>
        <v>540656</v>
      </c>
      <c r="AG22" s="28">
        <v>1108152</v>
      </c>
      <c r="AH22" s="16"/>
    </row>
    <row r="23" spans="1:34" ht="22.35" customHeight="1">
      <c r="A23" s="24" t="s">
        <v>59</v>
      </c>
      <c r="B23" s="25">
        <v>1506.5</v>
      </c>
      <c r="C23" s="26">
        <v>14.24</v>
      </c>
      <c r="D23" s="26">
        <v>13.4</v>
      </c>
      <c r="E23" s="27">
        <v>63</v>
      </c>
      <c r="F23" s="27">
        <v>100</v>
      </c>
      <c r="G23" s="28">
        <v>8000</v>
      </c>
      <c r="H23" s="28">
        <v>6000</v>
      </c>
      <c r="I23" s="28">
        <v>8000</v>
      </c>
      <c r="J23" s="28">
        <v>9000</v>
      </c>
      <c r="K23" s="28">
        <v>10000</v>
      </c>
      <c r="L23" s="28">
        <v>8000</v>
      </c>
      <c r="M23" s="28">
        <v>7000</v>
      </c>
      <c r="N23" s="28">
        <v>6000</v>
      </c>
      <c r="O23" s="28">
        <v>6000</v>
      </c>
      <c r="P23" s="28">
        <v>6000</v>
      </c>
      <c r="Q23" s="28">
        <v>6000</v>
      </c>
      <c r="R23" s="28">
        <v>4000</v>
      </c>
      <c r="S23" s="41">
        <v>84000</v>
      </c>
      <c r="T23" s="45">
        <v>187873</v>
      </c>
      <c r="U23" s="28">
        <v>161073</v>
      </c>
      <c r="V23" s="28">
        <v>187873</v>
      </c>
      <c r="W23" s="28">
        <v>201273</v>
      </c>
      <c r="X23" s="28">
        <v>214673</v>
      </c>
      <c r="Y23" s="28">
        <v>187873</v>
      </c>
      <c r="Z23" s="28">
        <v>174473</v>
      </c>
      <c r="AA23" s="28">
        <v>161073</v>
      </c>
      <c r="AB23" s="28">
        <v>161073</v>
      </c>
      <c r="AC23" s="28">
        <v>166113</v>
      </c>
      <c r="AD23" s="28">
        <v>166113</v>
      </c>
      <c r="AE23" s="28">
        <v>137633</v>
      </c>
      <c r="AF23" s="28">
        <f t="shared" si="0"/>
        <v>1140638</v>
      </c>
      <c r="AG23" s="28">
        <v>2107116</v>
      </c>
      <c r="AH23" s="16"/>
    </row>
    <row r="24" spans="1:34" ht="22.35" customHeight="1">
      <c r="A24" s="24" t="s">
        <v>60</v>
      </c>
      <c r="B24" s="25">
        <v>1506.5</v>
      </c>
      <c r="C24" s="26">
        <v>14.24</v>
      </c>
      <c r="D24" s="26">
        <v>13.4</v>
      </c>
      <c r="E24" s="27">
        <v>50</v>
      </c>
      <c r="F24" s="27">
        <v>100</v>
      </c>
      <c r="G24" s="28">
        <v>8000</v>
      </c>
      <c r="H24" s="28">
        <v>8000</v>
      </c>
      <c r="I24" s="28">
        <v>8000</v>
      </c>
      <c r="J24" s="28">
        <v>9000</v>
      </c>
      <c r="K24" s="28">
        <v>9000</v>
      </c>
      <c r="L24" s="28">
        <v>9000</v>
      </c>
      <c r="M24" s="28">
        <v>7000</v>
      </c>
      <c r="N24" s="28">
        <v>7000</v>
      </c>
      <c r="O24" s="28">
        <v>7000</v>
      </c>
      <c r="P24" s="28">
        <v>8000</v>
      </c>
      <c r="Q24" s="28">
        <v>7000</v>
      </c>
      <c r="R24" s="28">
        <v>6000</v>
      </c>
      <c r="S24" s="41">
        <v>93000</v>
      </c>
      <c r="T24" s="45">
        <v>171226</v>
      </c>
      <c r="U24" s="28">
        <v>171226</v>
      </c>
      <c r="V24" s="28">
        <v>171226</v>
      </c>
      <c r="W24" s="28">
        <v>184626</v>
      </c>
      <c r="X24" s="28">
        <v>184626</v>
      </c>
      <c r="Y24" s="28">
        <v>184626</v>
      </c>
      <c r="Z24" s="28">
        <v>157826</v>
      </c>
      <c r="AA24" s="28">
        <v>157826</v>
      </c>
      <c r="AB24" s="28">
        <v>157826</v>
      </c>
      <c r="AC24" s="28">
        <v>177946</v>
      </c>
      <c r="AD24" s="28">
        <v>163706</v>
      </c>
      <c r="AE24" s="28">
        <v>149466</v>
      </c>
      <c r="AF24" s="28">
        <f t="shared" si="0"/>
        <v>1067556</v>
      </c>
      <c r="AG24" s="28">
        <v>2032152</v>
      </c>
      <c r="AH24" s="16"/>
    </row>
    <row r="25" spans="1:34" ht="22.35" customHeight="1">
      <c r="A25" s="24" t="s">
        <v>61</v>
      </c>
      <c r="B25" s="25">
        <v>1506.5</v>
      </c>
      <c r="C25" s="26">
        <v>14.24</v>
      </c>
      <c r="D25" s="26">
        <v>13.4</v>
      </c>
      <c r="E25" s="27">
        <v>25</v>
      </c>
      <c r="F25" s="27">
        <v>100</v>
      </c>
      <c r="G25" s="28">
        <v>3000</v>
      </c>
      <c r="H25" s="28">
        <v>3000</v>
      </c>
      <c r="I25" s="28">
        <v>3000</v>
      </c>
      <c r="J25" s="28">
        <v>3000</v>
      </c>
      <c r="K25" s="28">
        <v>3000</v>
      </c>
      <c r="L25" s="28">
        <v>3000</v>
      </c>
      <c r="M25" s="28">
        <v>3000</v>
      </c>
      <c r="N25" s="28">
        <v>3000</v>
      </c>
      <c r="O25" s="28">
        <v>3000</v>
      </c>
      <c r="P25" s="28">
        <v>4000</v>
      </c>
      <c r="Q25" s="28">
        <v>4000</v>
      </c>
      <c r="R25" s="28">
        <v>2000</v>
      </c>
      <c r="S25" s="41">
        <v>37000</v>
      </c>
      <c r="T25" s="45">
        <v>72213</v>
      </c>
      <c r="U25" s="28">
        <v>72213</v>
      </c>
      <c r="V25" s="28">
        <v>72213</v>
      </c>
      <c r="W25" s="28">
        <v>72213</v>
      </c>
      <c r="X25" s="28">
        <v>72213</v>
      </c>
      <c r="Y25" s="28">
        <v>72213</v>
      </c>
      <c r="Z25" s="28">
        <v>72213</v>
      </c>
      <c r="AA25" s="28">
        <v>72213</v>
      </c>
      <c r="AB25" s="28">
        <v>72213</v>
      </c>
      <c r="AC25" s="28">
        <v>88973</v>
      </c>
      <c r="AD25" s="28">
        <v>88973</v>
      </c>
      <c r="AE25" s="28">
        <v>60493</v>
      </c>
      <c r="AF25" s="28">
        <f t="shared" si="0"/>
        <v>433278</v>
      </c>
      <c r="AG25" s="28">
        <v>888356</v>
      </c>
      <c r="AH25" s="16"/>
    </row>
    <row r="26" spans="1:34" ht="22.35" customHeight="1">
      <c r="A26" s="24" t="s">
        <v>62</v>
      </c>
      <c r="B26" s="25">
        <v>1506.5</v>
      </c>
      <c r="C26" s="26">
        <v>14.24</v>
      </c>
      <c r="D26" s="26">
        <v>13.4</v>
      </c>
      <c r="E26" s="27">
        <v>26</v>
      </c>
      <c r="F26" s="27">
        <v>100</v>
      </c>
      <c r="G26" s="28">
        <v>6000</v>
      </c>
      <c r="H26" s="28">
        <v>6000</v>
      </c>
      <c r="I26" s="28">
        <v>6000</v>
      </c>
      <c r="J26" s="28">
        <v>6000</v>
      </c>
      <c r="K26" s="28">
        <v>6000</v>
      </c>
      <c r="L26" s="28">
        <v>6000</v>
      </c>
      <c r="M26" s="28">
        <v>6000</v>
      </c>
      <c r="N26" s="28">
        <v>6000</v>
      </c>
      <c r="O26" s="28">
        <v>6000</v>
      </c>
      <c r="P26" s="28">
        <v>7000</v>
      </c>
      <c r="Q26" s="28">
        <v>7000</v>
      </c>
      <c r="R26" s="28">
        <v>5000</v>
      </c>
      <c r="S26" s="41">
        <v>73000</v>
      </c>
      <c r="T26" s="45">
        <v>113693</v>
      </c>
      <c r="U26" s="28">
        <v>113693</v>
      </c>
      <c r="V26" s="28">
        <v>113693</v>
      </c>
      <c r="W26" s="28">
        <v>113693</v>
      </c>
      <c r="X26" s="28">
        <v>113693</v>
      </c>
      <c r="Y26" s="28">
        <v>113693</v>
      </c>
      <c r="Z26" s="28">
        <v>113693</v>
      </c>
      <c r="AA26" s="28">
        <v>113693</v>
      </c>
      <c r="AB26" s="28">
        <v>113693</v>
      </c>
      <c r="AC26" s="28">
        <v>132973</v>
      </c>
      <c r="AD26" s="28">
        <v>132973</v>
      </c>
      <c r="AE26" s="28">
        <v>104493</v>
      </c>
      <c r="AF26" s="28">
        <f t="shared" si="0"/>
        <v>682158</v>
      </c>
      <c r="AG26" s="28">
        <v>1393676</v>
      </c>
      <c r="AH26" s="16"/>
    </row>
    <row r="27" spans="1:34" ht="22.35" customHeight="1">
      <c r="A27" s="24" t="s">
        <v>63</v>
      </c>
      <c r="B27" s="25">
        <v>1506.5</v>
      </c>
      <c r="C27" s="26">
        <v>14.24</v>
      </c>
      <c r="D27" s="26">
        <v>13.4</v>
      </c>
      <c r="E27" s="27">
        <v>41</v>
      </c>
      <c r="F27" s="27">
        <v>100</v>
      </c>
      <c r="G27" s="28">
        <v>2000</v>
      </c>
      <c r="H27" s="28">
        <v>2000</v>
      </c>
      <c r="I27" s="28">
        <v>2000</v>
      </c>
      <c r="J27" s="28">
        <v>2000</v>
      </c>
      <c r="K27" s="28">
        <v>2000</v>
      </c>
      <c r="L27" s="28">
        <v>1000</v>
      </c>
      <c r="M27" s="28">
        <v>2000</v>
      </c>
      <c r="N27" s="28">
        <v>2000</v>
      </c>
      <c r="O27" s="28">
        <v>2000</v>
      </c>
      <c r="P27" s="28">
        <v>2000</v>
      </c>
      <c r="Q27" s="28">
        <v>2000</v>
      </c>
      <c r="R27" s="28">
        <v>2000</v>
      </c>
      <c r="S27" s="41">
        <v>23000</v>
      </c>
      <c r="T27" s="45">
        <v>79301</v>
      </c>
      <c r="U27" s="28">
        <v>79301</v>
      </c>
      <c r="V27" s="28">
        <v>79301</v>
      </c>
      <c r="W27" s="28">
        <v>79301</v>
      </c>
      <c r="X27" s="28">
        <v>79301</v>
      </c>
      <c r="Y27" s="28">
        <v>65901</v>
      </c>
      <c r="Z27" s="28">
        <v>79301</v>
      </c>
      <c r="AA27" s="28">
        <v>79301</v>
      </c>
      <c r="AB27" s="28">
        <v>79301</v>
      </c>
      <c r="AC27" s="28">
        <v>80981</v>
      </c>
      <c r="AD27" s="28">
        <v>80981</v>
      </c>
      <c r="AE27" s="28">
        <v>80981</v>
      </c>
      <c r="AF27" s="28">
        <f t="shared" si="0"/>
        <v>462406</v>
      </c>
      <c r="AG27" s="28">
        <v>943252</v>
      </c>
      <c r="AH27" s="16"/>
    </row>
    <row r="28" spans="1:34" ht="22.35" customHeight="1">
      <c r="A28" s="24" t="s">
        <v>64</v>
      </c>
      <c r="B28" s="25">
        <v>1506.5</v>
      </c>
      <c r="C28" s="26">
        <v>14.24</v>
      </c>
      <c r="D28" s="26">
        <v>13.4</v>
      </c>
      <c r="E28" s="27">
        <v>28</v>
      </c>
      <c r="F28" s="27">
        <v>100</v>
      </c>
      <c r="G28" s="28">
        <v>2000</v>
      </c>
      <c r="H28" s="28">
        <v>2000</v>
      </c>
      <c r="I28" s="28">
        <v>2000</v>
      </c>
      <c r="J28" s="28">
        <v>3000</v>
      </c>
      <c r="K28" s="28">
        <v>4000</v>
      </c>
      <c r="L28" s="28">
        <v>4000</v>
      </c>
      <c r="M28" s="28">
        <v>4000</v>
      </c>
      <c r="N28" s="28">
        <v>2000</v>
      </c>
      <c r="O28" s="28">
        <v>2000</v>
      </c>
      <c r="P28" s="28">
        <v>2000</v>
      </c>
      <c r="Q28" s="28">
        <v>2000</v>
      </c>
      <c r="R28" s="28">
        <v>2000</v>
      </c>
      <c r="S28" s="41">
        <v>31000</v>
      </c>
      <c r="T28" s="45">
        <v>62654</v>
      </c>
      <c r="U28" s="28">
        <v>62654</v>
      </c>
      <c r="V28" s="28">
        <v>62654</v>
      </c>
      <c r="W28" s="28">
        <v>76054</v>
      </c>
      <c r="X28" s="28">
        <v>89454</v>
      </c>
      <c r="Y28" s="28">
        <v>89454</v>
      </c>
      <c r="Z28" s="28">
        <v>89454</v>
      </c>
      <c r="AA28" s="28">
        <v>62654</v>
      </c>
      <c r="AB28" s="28">
        <v>62654</v>
      </c>
      <c r="AC28" s="28">
        <v>64334</v>
      </c>
      <c r="AD28" s="28">
        <v>64334</v>
      </c>
      <c r="AE28" s="28">
        <v>64334</v>
      </c>
      <c r="AF28" s="28">
        <f t="shared" si="0"/>
        <v>442924</v>
      </c>
      <c r="AG28" s="28">
        <v>850688</v>
      </c>
      <c r="AH28" s="16"/>
    </row>
    <row r="29" spans="1:34" ht="22.35" customHeight="1">
      <c r="A29" s="24" t="s">
        <v>65</v>
      </c>
      <c r="B29" s="25">
        <v>1506.5</v>
      </c>
      <c r="C29" s="26">
        <v>14.24</v>
      </c>
      <c r="D29" s="26">
        <v>13.4</v>
      </c>
      <c r="E29" s="27">
        <v>38</v>
      </c>
      <c r="F29" s="27">
        <v>100</v>
      </c>
      <c r="G29" s="28">
        <v>6000</v>
      </c>
      <c r="H29" s="28">
        <v>6000</v>
      </c>
      <c r="I29" s="28">
        <v>6000</v>
      </c>
      <c r="J29" s="28">
        <v>7000</v>
      </c>
      <c r="K29" s="28">
        <v>7000</v>
      </c>
      <c r="L29" s="28">
        <v>7000</v>
      </c>
      <c r="M29" s="28">
        <v>6000</v>
      </c>
      <c r="N29" s="28">
        <v>5000</v>
      </c>
      <c r="O29" s="28">
        <v>6000</v>
      </c>
      <c r="P29" s="28">
        <v>7000</v>
      </c>
      <c r="Q29" s="28">
        <v>7000</v>
      </c>
      <c r="R29" s="28">
        <v>5000</v>
      </c>
      <c r="S29" s="41">
        <v>75000</v>
      </c>
      <c r="T29" s="45">
        <v>129059</v>
      </c>
      <c r="U29" s="28">
        <v>129059</v>
      </c>
      <c r="V29" s="28">
        <v>129059</v>
      </c>
      <c r="W29" s="28">
        <v>142459</v>
      </c>
      <c r="X29" s="28">
        <v>142459</v>
      </c>
      <c r="Y29" s="28">
        <v>142459</v>
      </c>
      <c r="Z29" s="28">
        <v>129059</v>
      </c>
      <c r="AA29" s="28">
        <v>115659</v>
      </c>
      <c r="AB29" s="28">
        <v>129059</v>
      </c>
      <c r="AC29" s="28">
        <v>148339</v>
      </c>
      <c r="AD29" s="28">
        <v>148339</v>
      </c>
      <c r="AE29" s="28">
        <v>119859</v>
      </c>
      <c r="AF29" s="28">
        <f t="shared" si="0"/>
        <v>814554</v>
      </c>
      <c r="AG29" s="28">
        <v>1604868</v>
      </c>
      <c r="AH29" s="16"/>
    </row>
    <row r="30" spans="1:34" ht="28.5" customHeight="1">
      <c r="A30" s="29" t="s">
        <v>66</v>
      </c>
      <c r="B30" s="25">
        <v>1506.5</v>
      </c>
      <c r="C30" s="26">
        <v>14.24</v>
      </c>
      <c r="D30" s="26">
        <v>13.4</v>
      </c>
      <c r="E30" s="27">
        <v>72</v>
      </c>
      <c r="F30" s="27">
        <v>100</v>
      </c>
      <c r="G30" s="28">
        <v>11000</v>
      </c>
      <c r="H30" s="28">
        <v>9000</v>
      </c>
      <c r="I30" s="28">
        <v>10000</v>
      </c>
      <c r="J30" s="28">
        <v>10000</v>
      </c>
      <c r="K30" s="28">
        <v>11000</v>
      </c>
      <c r="L30" s="28">
        <v>12000</v>
      </c>
      <c r="M30" s="28">
        <v>10000</v>
      </c>
      <c r="N30" s="28">
        <v>9000</v>
      </c>
      <c r="O30" s="28">
        <v>9000</v>
      </c>
      <c r="P30" s="28">
        <v>10000</v>
      </c>
      <c r="Q30" s="28">
        <v>9000</v>
      </c>
      <c r="R30" s="28">
        <v>6000</v>
      </c>
      <c r="S30" s="41">
        <v>116000</v>
      </c>
      <c r="T30" s="45">
        <v>239597</v>
      </c>
      <c r="U30" s="28">
        <v>212797</v>
      </c>
      <c r="V30" s="28">
        <v>226197</v>
      </c>
      <c r="W30" s="28">
        <v>226197</v>
      </c>
      <c r="X30" s="28">
        <v>239597</v>
      </c>
      <c r="Y30" s="28">
        <v>252997</v>
      </c>
      <c r="Z30" s="28">
        <v>226197</v>
      </c>
      <c r="AA30" s="28">
        <v>212797</v>
      </c>
      <c r="AB30" s="28">
        <v>212797</v>
      </c>
      <c r="AC30" s="28">
        <v>234597</v>
      </c>
      <c r="AD30" s="28">
        <v>220357</v>
      </c>
      <c r="AE30" s="28">
        <v>177637</v>
      </c>
      <c r="AF30" s="28">
        <f t="shared" si="0"/>
        <v>1397382</v>
      </c>
      <c r="AG30" s="28">
        <v>2681764</v>
      </c>
      <c r="AH30" s="16"/>
    </row>
    <row r="31" spans="1:34" ht="22.35" customHeight="1">
      <c r="A31" s="24" t="s">
        <v>67</v>
      </c>
      <c r="B31" s="25">
        <v>1506.5</v>
      </c>
      <c r="C31" s="26">
        <v>14.24</v>
      </c>
      <c r="D31" s="26">
        <v>13.4</v>
      </c>
      <c r="E31" s="27">
        <v>35</v>
      </c>
      <c r="F31" s="27">
        <v>100</v>
      </c>
      <c r="G31" s="28">
        <v>5000</v>
      </c>
      <c r="H31" s="28">
        <v>4000</v>
      </c>
      <c r="I31" s="28">
        <v>4000</v>
      </c>
      <c r="J31" s="28">
        <v>4000</v>
      </c>
      <c r="K31" s="28">
        <v>4000</v>
      </c>
      <c r="L31" s="28">
        <v>5000</v>
      </c>
      <c r="M31" s="28">
        <v>4000</v>
      </c>
      <c r="N31" s="28">
        <v>4000</v>
      </c>
      <c r="O31" s="28">
        <v>4000</v>
      </c>
      <c r="P31" s="28">
        <v>7000</v>
      </c>
      <c r="Q31" s="28">
        <v>7000</v>
      </c>
      <c r="R31" s="28">
        <v>2000</v>
      </c>
      <c r="S31" s="41">
        <v>54000</v>
      </c>
      <c r="T31" s="45">
        <v>111818</v>
      </c>
      <c r="U31" s="28">
        <v>98418</v>
      </c>
      <c r="V31" s="28">
        <v>98418</v>
      </c>
      <c r="W31" s="28">
        <v>98418</v>
      </c>
      <c r="X31" s="28">
        <v>98418</v>
      </c>
      <c r="Y31" s="28">
        <v>111818</v>
      </c>
      <c r="Z31" s="28">
        <v>98418</v>
      </c>
      <c r="AA31" s="28">
        <v>98418</v>
      </c>
      <c r="AB31" s="28">
        <v>98418</v>
      </c>
      <c r="AC31" s="28">
        <v>144498</v>
      </c>
      <c r="AD31" s="28">
        <v>144498</v>
      </c>
      <c r="AE31" s="28">
        <v>73298</v>
      </c>
      <c r="AF31" s="28">
        <f t="shared" si="0"/>
        <v>617308</v>
      </c>
      <c r="AG31" s="28">
        <v>1274856</v>
      </c>
      <c r="AH31" s="16"/>
    </row>
    <row r="32" spans="1:34" ht="22.35" customHeight="1">
      <c r="A32" s="24" t="s">
        <v>68</v>
      </c>
      <c r="B32" s="25">
        <v>1506.5</v>
      </c>
      <c r="C32" s="26">
        <v>14.24</v>
      </c>
      <c r="D32" s="26">
        <v>13.4</v>
      </c>
      <c r="E32" s="27">
        <v>33</v>
      </c>
      <c r="F32" s="27">
        <v>100</v>
      </c>
      <c r="G32" s="28">
        <v>4000</v>
      </c>
      <c r="H32" s="28">
        <v>4000</v>
      </c>
      <c r="I32" s="28">
        <v>4000</v>
      </c>
      <c r="J32" s="28">
        <v>4000</v>
      </c>
      <c r="K32" s="28">
        <v>4000</v>
      </c>
      <c r="L32" s="28">
        <v>5000</v>
      </c>
      <c r="M32" s="28">
        <v>4000</v>
      </c>
      <c r="N32" s="28">
        <v>4000</v>
      </c>
      <c r="O32" s="28">
        <v>4000</v>
      </c>
      <c r="P32" s="28">
        <v>6000</v>
      </c>
      <c r="Q32" s="28">
        <v>7000</v>
      </c>
      <c r="R32" s="28">
        <v>3000</v>
      </c>
      <c r="S32" s="41">
        <v>53000</v>
      </c>
      <c r="T32" s="45">
        <v>95857</v>
      </c>
      <c r="U32" s="28">
        <v>95857</v>
      </c>
      <c r="V32" s="28">
        <v>95857</v>
      </c>
      <c r="W32" s="28">
        <v>95857</v>
      </c>
      <c r="X32" s="28">
        <v>95857</v>
      </c>
      <c r="Y32" s="28">
        <v>109257</v>
      </c>
      <c r="Z32" s="28">
        <v>95857</v>
      </c>
      <c r="AA32" s="28">
        <v>95857</v>
      </c>
      <c r="AB32" s="28">
        <v>95857</v>
      </c>
      <c r="AC32" s="28">
        <v>127697</v>
      </c>
      <c r="AD32" s="28">
        <v>141937</v>
      </c>
      <c r="AE32" s="28">
        <v>84977</v>
      </c>
      <c r="AF32" s="28">
        <f t="shared" si="0"/>
        <v>588542</v>
      </c>
      <c r="AG32" s="28">
        <v>1230724</v>
      </c>
      <c r="AH32" s="16"/>
    </row>
    <row r="33" spans="1:34" ht="22.35" customHeight="1">
      <c r="A33" s="24" t="s">
        <v>69</v>
      </c>
      <c r="B33" s="25">
        <v>1506.5</v>
      </c>
      <c r="C33" s="26">
        <v>14.24</v>
      </c>
      <c r="D33" s="26">
        <v>13.4</v>
      </c>
      <c r="E33" s="27">
        <v>58</v>
      </c>
      <c r="F33" s="27">
        <v>100</v>
      </c>
      <c r="G33" s="28">
        <v>11000</v>
      </c>
      <c r="H33" s="28">
        <v>10000</v>
      </c>
      <c r="I33" s="28">
        <v>10000</v>
      </c>
      <c r="J33" s="28">
        <v>11000</v>
      </c>
      <c r="K33" s="28">
        <v>11000</v>
      </c>
      <c r="L33" s="28">
        <v>11000</v>
      </c>
      <c r="M33" s="28">
        <v>11000</v>
      </c>
      <c r="N33" s="28">
        <v>9000</v>
      </c>
      <c r="O33" s="28">
        <v>10000</v>
      </c>
      <c r="P33" s="28">
        <v>10000</v>
      </c>
      <c r="Q33" s="28">
        <v>10000</v>
      </c>
      <c r="R33" s="28">
        <v>8000</v>
      </c>
      <c r="S33" s="41">
        <v>122000</v>
      </c>
      <c r="T33" s="45">
        <v>221670</v>
      </c>
      <c r="U33" s="28">
        <v>208270</v>
      </c>
      <c r="V33" s="28">
        <v>208270</v>
      </c>
      <c r="W33" s="28">
        <v>221670</v>
      </c>
      <c r="X33" s="28">
        <v>221670</v>
      </c>
      <c r="Y33" s="28">
        <v>221670</v>
      </c>
      <c r="Z33" s="28">
        <v>221670</v>
      </c>
      <c r="AA33" s="28">
        <v>194870</v>
      </c>
      <c r="AB33" s="28">
        <v>208270</v>
      </c>
      <c r="AC33" s="28">
        <v>216670</v>
      </c>
      <c r="AD33" s="28">
        <v>216670</v>
      </c>
      <c r="AE33" s="28">
        <v>188190</v>
      </c>
      <c r="AF33" s="28">
        <f t="shared" si="0"/>
        <v>1303220</v>
      </c>
      <c r="AG33" s="28">
        <v>2549560</v>
      </c>
      <c r="AH33" s="16"/>
    </row>
    <row r="34" spans="1:34" ht="22.35" customHeight="1">
      <c r="A34" s="24" t="s">
        <v>70</v>
      </c>
      <c r="B34" s="25">
        <v>1506.5</v>
      </c>
      <c r="C34" s="26">
        <v>14.24</v>
      </c>
      <c r="D34" s="26">
        <v>13.4</v>
      </c>
      <c r="E34" s="27">
        <v>71</v>
      </c>
      <c r="F34" s="27">
        <v>100</v>
      </c>
      <c r="G34" s="28">
        <v>12000</v>
      </c>
      <c r="H34" s="28">
        <v>9000</v>
      </c>
      <c r="I34" s="28">
        <v>10000</v>
      </c>
      <c r="J34" s="28">
        <v>11000</v>
      </c>
      <c r="K34" s="28">
        <v>12000</v>
      </c>
      <c r="L34" s="28">
        <v>12000</v>
      </c>
      <c r="M34" s="28">
        <v>10000</v>
      </c>
      <c r="N34" s="28">
        <v>9000</v>
      </c>
      <c r="O34" s="28">
        <v>9000</v>
      </c>
      <c r="P34" s="28">
        <v>11000</v>
      </c>
      <c r="Q34" s="28">
        <v>14000</v>
      </c>
      <c r="R34" s="28">
        <v>9000</v>
      </c>
      <c r="S34" s="41">
        <v>128000</v>
      </c>
      <c r="T34" s="45">
        <v>251717</v>
      </c>
      <c r="U34" s="28">
        <v>211517</v>
      </c>
      <c r="V34" s="28">
        <v>224917</v>
      </c>
      <c r="W34" s="28">
        <v>238317</v>
      </c>
      <c r="X34" s="28">
        <v>251717</v>
      </c>
      <c r="Y34" s="28">
        <v>251717</v>
      </c>
      <c r="Z34" s="28">
        <v>224917</v>
      </c>
      <c r="AA34" s="28">
        <v>211517</v>
      </c>
      <c r="AB34" s="28">
        <v>211517</v>
      </c>
      <c r="AC34" s="28">
        <v>247557</v>
      </c>
      <c r="AD34" s="28">
        <v>290277</v>
      </c>
      <c r="AE34" s="28">
        <v>219077</v>
      </c>
      <c r="AF34" s="28">
        <f t="shared" si="0"/>
        <v>1429902</v>
      </c>
      <c r="AG34" s="28">
        <v>2834764</v>
      </c>
      <c r="AH34" s="16"/>
    </row>
    <row r="35" spans="1:34" ht="22.35" customHeight="1">
      <c r="A35" s="24" t="s">
        <v>71</v>
      </c>
      <c r="B35" s="25">
        <v>1506.5</v>
      </c>
      <c r="C35" s="26">
        <v>14.24</v>
      </c>
      <c r="D35" s="26">
        <v>13.4</v>
      </c>
      <c r="E35" s="27">
        <v>39</v>
      </c>
      <c r="F35" s="27">
        <v>100</v>
      </c>
      <c r="G35" s="28">
        <v>9000</v>
      </c>
      <c r="H35" s="28">
        <v>8000</v>
      </c>
      <c r="I35" s="28">
        <v>9000</v>
      </c>
      <c r="J35" s="28">
        <v>9000</v>
      </c>
      <c r="K35" s="28">
        <v>9000</v>
      </c>
      <c r="L35" s="28">
        <v>9000</v>
      </c>
      <c r="M35" s="28">
        <v>8000</v>
      </c>
      <c r="N35" s="28">
        <v>8000</v>
      </c>
      <c r="O35" s="28">
        <v>8000</v>
      </c>
      <c r="P35" s="28">
        <v>8000</v>
      </c>
      <c r="Q35" s="28">
        <v>8000</v>
      </c>
      <c r="R35" s="28">
        <v>6000</v>
      </c>
      <c r="S35" s="41">
        <v>99000</v>
      </c>
      <c r="T35" s="45">
        <v>170540</v>
      </c>
      <c r="U35" s="28">
        <v>157140</v>
      </c>
      <c r="V35" s="28">
        <v>170540</v>
      </c>
      <c r="W35" s="28">
        <v>170540</v>
      </c>
      <c r="X35" s="28">
        <v>170540</v>
      </c>
      <c r="Y35" s="28">
        <v>170540</v>
      </c>
      <c r="Z35" s="28">
        <v>157140</v>
      </c>
      <c r="AA35" s="28">
        <v>157140</v>
      </c>
      <c r="AB35" s="28">
        <v>157140</v>
      </c>
      <c r="AC35" s="28">
        <v>163860</v>
      </c>
      <c r="AD35" s="28">
        <v>163860</v>
      </c>
      <c r="AE35" s="28">
        <v>135380</v>
      </c>
      <c r="AF35" s="28">
        <f t="shared" si="0"/>
        <v>1009840</v>
      </c>
      <c r="AG35" s="28">
        <v>1944360</v>
      </c>
      <c r="AH35" s="16"/>
    </row>
    <row r="36" spans="1:34" ht="22.35" customHeight="1">
      <c r="A36" s="24" t="s">
        <v>72</v>
      </c>
      <c r="B36" s="25">
        <v>1506.5</v>
      </c>
      <c r="C36" s="26">
        <v>14.24</v>
      </c>
      <c r="D36" s="26">
        <v>13.4</v>
      </c>
      <c r="E36" s="27">
        <v>74</v>
      </c>
      <c r="F36" s="27">
        <v>100</v>
      </c>
      <c r="G36" s="28">
        <v>12000</v>
      </c>
      <c r="H36" s="28">
        <v>8000</v>
      </c>
      <c r="I36" s="28">
        <v>9000</v>
      </c>
      <c r="J36" s="28">
        <v>11000</v>
      </c>
      <c r="K36" s="28">
        <v>12000</v>
      </c>
      <c r="L36" s="28">
        <v>11000</v>
      </c>
      <c r="M36" s="28">
        <v>9000</v>
      </c>
      <c r="N36" s="28">
        <v>7000</v>
      </c>
      <c r="O36" s="28">
        <v>7000</v>
      </c>
      <c r="P36" s="28">
        <v>9000</v>
      </c>
      <c r="Q36" s="28">
        <v>10000</v>
      </c>
      <c r="R36" s="28">
        <v>8000</v>
      </c>
      <c r="S36" s="41">
        <v>113000</v>
      </c>
      <c r="T36" s="45">
        <v>255558</v>
      </c>
      <c r="U36" s="28">
        <v>201958</v>
      </c>
      <c r="V36" s="28">
        <v>215358</v>
      </c>
      <c r="W36" s="28">
        <v>242158</v>
      </c>
      <c r="X36" s="28">
        <v>255558</v>
      </c>
      <c r="Y36" s="28">
        <v>242158</v>
      </c>
      <c r="Z36" s="28">
        <v>215358</v>
      </c>
      <c r="AA36" s="28">
        <v>188558</v>
      </c>
      <c r="AB36" s="28">
        <v>188558</v>
      </c>
      <c r="AC36" s="28">
        <v>222918</v>
      </c>
      <c r="AD36" s="28">
        <v>237158</v>
      </c>
      <c r="AE36" s="28">
        <v>208678</v>
      </c>
      <c r="AF36" s="28">
        <f t="shared" si="0"/>
        <v>1412748</v>
      </c>
      <c r="AG36" s="28">
        <v>2673976</v>
      </c>
      <c r="AH36" s="16"/>
    </row>
    <row r="37" spans="1:34" ht="22.35" customHeight="1">
      <c r="A37" s="24" t="s">
        <v>73</v>
      </c>
      <c r="B37" s="25">
        <v>1506.5</v>
      </c>
      <c r="C37" s="26">
        <v>14.24</v>
      </c>
      <c r="D37" s="26">
        <v>13.4</v>
      </c>
      <c r="E37" s="27">
        <v>91</v>
      </c>
      <c r="F37" s="27">
        <v>100</v>
      </c>
      <c r="G37" s="28">
        <v>11000</v>
      </c>
      <c r="H37" s="28">
        <v>8000</v>
      </c>
      <c r="I37" s="28">
        <v>10000</v>
      </c>
      <c r="J37" s="28">
        <v>12000</v>
      </c>
      <c r="K37" s="28">
        <v>12000</v>
      </c>
      <c r="L37" s="28">
        <v>12000</v>
      </c>
      <c r="M37" s="28">
        <v>9000</v>
      </c>
      <c r="N37" s="28">
        <v>8000</v>
      </c>
      <c r="O37" s="28">
        <v>8000</v>
      </c>
      <c r="P37" s="28">
        <v>9000</v>
      </c>
      <c r="Q37" s="28">
        <v>10000</v>
      </c>
      <c r="R37" s="28">
        <v>7000</v>
      </c>
      <c r="S37" s="41">
        <v>116000</v>
      </c>
      <c r="T37" s="45">
        <v>263927</v>
      </c>
      <c r="U37" s="28">
        <v>223727</v>
      </c>
      <c r="V37" s="28">
        <v>250527</v>
      </c>
      <c r="W37" s="28">
        <v>277327</v>
      </c>
      <c r="X37" s="28">
        <v>277327</v>
      </c>
      <c r="Y37" s="28">
        <v>277327</v>
      </c>
      <c r="Z37" s="28">
        <v>237127</v>
      </c>
      <c r="AA37" s="28">
        <v>223727</v>
      </c>
      <c r="AB37" s="28">
        <v>223727</v>
      </c>
      <c r="AC37" s="28">
        <v>244687</v>
      </c>
      <c r="AD37" s="28">
        <v>258927</v>
      </c>
      <c r="AE37" s="28">
        <v>216207</v>
      </c>
      <c r="AF37" s="28">
        <f t="shared" si="0"/>
        <v>1570162</v>
      </c>
      <c r="AG37" s="28">
        <v>2974564</v>
      </c>
      <c r="AH37" s="16"/>
    </row>
    <row r="38" spans="1:34" ht="22.35" customHeight="1">
      <c r="A38" s="24" t="s">
        <v>74</v>
      </c>
      <c r="B38" s="25">
        <v>1506.5</v>
      </c>
      <c r="C38" s="26">
        <v>14.24</v>
      </c>
      <c r="D38" s="26">
        <v>13.4</v>
      </c>
      <c r="E38" s="27">
        <v>37</v>
      </c>
      <c r="F38" s="27">
        <v>100</v>
      </c>
      <c r="G38" s="28">
        <v>8000</v>
      </c>
      <c r="H38" s="28">
        <v>8000</v>
      </c>
      <c r="I38" s="28">
        <v>8000</v>
      </c>
      <c r="J38" s="28">
        <v>8000</v>
      </c>
      <c r="K38" s="28">
        <v>9000</v>
      </c>
      <c r="L38" s="28">
        <v>8000</v>
      </c>
      <c r="M38" s="28">
        <v>9000</v>
      </c>
      <c r="N38" s="28">
        <v>8000</v>
      </c>
      <c r="O38" s="28">
        <v>8000</v>
      </c>
      <c r="P38" s="28">
        <v>8000</v>
      </c>
      <c r="Q38" s="28">
        <v>8000</v>
      </c>
      <c r="R38" s="28">
        <v>7000</v>
      </c>
      <c r="S38" s="41">
        <v>97000</v>
      </c>
      <c r="T38" s="45">
        <v>154579</v>
      </c>
      <c r="U38" s="28">
        <v>154579</v>
      </c>
      <c r="V38" s="28">
        <v>154579</v>
      </c>
      <c r="W38" s="28">
        <v>154579</v>
      </c>
      <c r="X38" s="28">
        <v>167979</v>
      </c>
      <c r="Y38" s="28">
        <v>154579</v>
      </c>
      <c r="Z38" s="28">
        <v>167979</v>
      </c>
      <c r="AA38" s="28">
        <v>154579</v>
      </c>
      <c r="AB38" s="28">
        <v>154579</v>
      </c>
      <c r="AC38" s="28">
        <v>161299</v>
      </c>
      <c r="AD38" s="28">
        <v>161299</v>
      </c>
      <c r="AE38" s="28">
        <v>147059</v>
      </c>
      <c r="AF38" s="28">
        <f t="shared" si="0"/>
        <v>940874</v>
      </c>
      <c r="AG38" s="28">
        <v>1887668</v>
      </c>
      <c r="AH38" s="16"/>
    </row>
    <row r="39" spans="1:34" ht="28.5" customHeight="1">
      <c r="A39" s="29" t="s">
        <v>75</v>
      </c>
      <c r="B39" s="25">
        <v>1506.5</v>
      </c>
      <c r="C39" s="26">
        <v>14.24</v>
      </c>
      <c r="D39" s="26">
        <v>13.4</v>
      </c>
      <c r="E39" s="27">
        <v>26</v>
      </c>
      <c r="F39" s="27">
        <v>100</v>
      </c>
      <c r="G39" s="28">
        <v>5000</v>
      </c>
      <c r="H39" s="28">
        <v>5000</v>
      </c>
      <c r="I39" s="28">
        <v>5000</v>
      </c>
      <c r="J39" s="28">
        <v>5000</v>
      </c>
      <c r="K39" s="28">
        <v>5000</v>
      </c>
      <c r="L39" s="28">
        <v>5000</v>
      </c>
      <c r="M39" s="28">
        <v>5000</v>
      </c>
      <c r="N39" s="28">
        <v>4000</v>
      </c>
      <c r="O39" s="28">
        <v>5000</v>
      </c>
      <c r="P39" s="28">
        <v>5000</v>
      </c>
      <c r="Q39" s="28">
        <v>5000</v>
      </c>
      <c r="R39" s="28">
        <v>4000</v>
      </c>
      <c r="S39" s="41">
        <v>58000</v>
      </c>
      <c r="T39" s="45">
        <v>100293</v>
      </c>
      <c r="U39" s="28">
        <v>100293</v>
      </c>
      <c r="V39" s="28">
        <v>100293</v>
      </c>
      <c r="W39" s="28">
        <v>100293</v>
      </c>
      <c r="X39" s="28">
        <v>100293</v>
      </c>
      <c r="Y39" s="28">
        <v>100293</v>
      </c>
      <c r="Z39" s="28">
        <v>100293</v>
      </c>
      <c r="AA39" s="28">
        <v>86893</v>
      </c>
      <c r="AB39" s="28">
        <v>100293</v>
      </c>
      <c r="AC39" s="28">
        <v>104493</v>
      </c>
      <c r="AD39" s="28">
        <v>104493</v>
      </c>
      <c r="AE39" s="28">
        <v>90253</v>
      </c>
      <c r="AF39" s="28">
        <f t="shared" si="0"/>
        <v>601758</v>
      </c>
      <c r="AG39" s="28">
        <v>1188476</v>
      </c>
      <c r="AH39" s="16"/>
    </row>
    <row r="40" spans="1:34" ht="22.35" customHeight="1">
      <c r="A40" s="24" t="s">
        <v>76</v>
      </c>
      <c r="B40" s="25">
        <v>1506.5</v>
      </c>
      <c r="C40" s="26">
        <v>14.24</v>
      </c>
      <c r="D40" s="26">
        <v>13.4</v>
      </c>
      <c r="E40" s="27">
        <v>51</v>
      </c>
      <c r="F40" s="27">
        <v>100</v>
      </c>
      <c r="G40" s="28">
        <v>8000</v>
      </c>
      <c r="H40" s="28">
        <v>7000</v>
      </c>
      <c r="I40" s="28">
        <v>7000</v>
      </c>
      <c r="J40" s="28">
        <v>7000</v>
      </c>
      <c r="K40" s="28">
        <v>8000</v>
      </c>
      <c r="L40" s="28">
        <v>8000</v>
      </c>
      <c r="M40" s="28">
        <v>7000</v>
      </c>
      <c r="N40" s="28">
        <v>6000</v>
      </c>
      <c r="O40" s="28">
        <v>6000</v>
      </c>
      <c r="P40" s="28">
        <v>7000</v>
      </c>
      <c r="Q40" s="28">
        <v>11000</v>
      </c>
      <c r="R40" s="28">
        <v>6000</v>
      </c>
      <c r="S40" s="41">
        <v>88000</v>
      </c>
      <c r="T40" s="45">
        <v>172506</v>
      </c>
      <c r="U40" s="28">
        <v>159106</v>
      </c>
      <c r="V40" s="28">
        <v>159106</v>
      </c>
      <c r="W40" s="28">
        <v>159106</v>
      </c>
      <c r="X40" s="28">
        <v>172506</v>
      </c>
      <c r="Y40" s="28">
        <v>172506</v>
      </c>
      <c r="Z40" s="28">
        <v>159106</v>
      </c>
      <c r="AA40" s="28">
        <v>145706</v>
      </c>
      <c r="AB40" s="28">
        <v>145706</v>
      </c>
      <c r="AC40" s="28">
        <v>164986</v>
      </c>
      <c r="AD40" s="28">
        <v>221946</v>
      </c>
      <c r="AE40" s="28">
        <v>150746</v>
      </c>
      <c r="AF40" s="28">
        <f t="shared" si="0"/>
        <v>994836</v>
      </c>
      <c r="AG40" s="28">
        <v>1983032</v>
      </c>
      <c r="AH40" s="16"/>
    </row>
    <row r="41" spans="1:34" ht="22.35" customHeight="1">
      <c r="A41" s="24" t="s">
        <v>77</v>
      </c>
      <c r="B41" s="25">
        <v>1506.5</v>
      </c>
      <c r="C41" s="26">
        <v>14.24</v>
      </c>
      <c r="D41" s="26">
        <v>13.4</v>
      </c>
      <c r="E41" s="27">
        <v>78</v>
      </c>
      <c r="F41" s="27">
        <v>100</v>
      </c>
      <c r="G41" s="28">
        <v>14000</v>
      </c>
      <c r="H41" s="28">
        <v>14000</v>
      </c>
      <c r="I41" s="28">
        <v>14000</v>
      </c>
      <c r="J41" s="28">
        <v>15000</v>
      </c>
      <c r="K41" s="28">
        <v>16000</v>
      </c>
      <c r="L41" s="28">
        <v>15000</v>
      </c>
      <c r="M41" s="28">
        <v>15000</v>
      </c>
      <c r="N41" s="28">
        <v>13000</v>
      </c>
      <c r="O41" s="28">
        <v>14000</v>
      </c>
      <c r="P41" s="28">
        <v>14000</v>
      </c>
      <c r="Q41" s="28">
        <v>13000</v>
      </c>
      <c r="R41" s="28">
        <v>10000</v>
      </c>
      <c r="S41" s="41">
        <v>167000</v>
      </c>
      <c r="T41" s="45">
        <v>287480</v>
      </c>
      <c r="U41" s="28">
        <v>287480</v>
      </c>
      <c r="V41" s="28">
        <v>287480</v>
      </c>
      <c r="W41" s="28">
        <v>300880</v>
      </c>
      <c r="X41" s="28">
        <v>314280</v>
      </c>
      <c r="Y41" s="28">
        <v>300880</v>
      </c>
      <c r="Z41" s="28">
        <v>300880</v>
      </c>
      <c r="AA41" s="28">
        <v>274080</v>
      </c>
      <c r="AB41" s="28">
        <v>287480</v>
      </c>
      <c r="AC41" s="28">
        <v>299240</v>
      </c>
      <c r="AD41" s="28">
        <v>285000</v>
      </c>
      <c r="AE41" s="28">
        <v>242280</v>
      </c>
      <c r="AF41" s="28">
        <f t="shared" si="0"/>
        <v>1778480</v>
      </c>
      <c r="AG41" s="28">
        <v>3467440</v>
      </c>
      <c r="AH41" s="16"/>
    </row>
    <row r="42" spans="1:34" ht="22.35" customHeight="1">
      <c r="A42" s="24" t="s">
        <v>78</v>
      </c>
      <c r="B42" s="25">
        <v>1506.5</v>
      </c>
      <c r="C42" s="26">
        <v>14.24</v>
      </c>
      <c r="D42" s="26">
        <v>13.4</v>
      </c>
      <c r="E42" s="27">
        <v>43</v>
      </c>
      <c r="F42" s="27">
        <v>100</v>
      </c>
      <c r="G42" s="28">
        <v>8000</v>
      </c>
      <c r="H42" s="28">
        <v>7000</v>
      </c>
      <c r="I42" s="28">
        <v>7000</v>
      </c>
      <c r="J42" s="28">
        <v>8000</v>
      </c>
      <c r="K42" s="28">
        <v>8000</v>
      </c>
      <c r="L42" s="28">
        <v>8000</v>
      </c>
      <c r="M42" s="28">
        <v>8000</v>
      </c>
      <c r="N42" s="28">
        <v>7000</v>
      </c>
      <c r="O42" s="28">
        <v>7000</v>
      </c>
      <c r="P42" s="28">
        <v>8000</v>
      </c>
      <c r="Q42" s="28">
        <v>8000</v>
      </c>
      <c r="R42" s="28">
        <v>6000</v>
      </c>
      <c r="S42" s="41">
        <v>90000</v>
      </c>
      <c r="T42" s="45">
        <v>162262</v>
      </c>
      <c r="U42" s="28">
        <v>148862</v>
      </c>
      <c r="V42" s="28">
        <v>148862</v>
      </c>
      <c r="W42" s="28">
        <v>162262</v>
      </c>
      <c r="X42" s="28">
        <v>162262</v>
      </c>
      <c r="Y42" s="28">
        <v>162262</v>
      </c>
      <c r="Z42" s="28">
        <v>162262</v>
      </c>
      <c r="AA42" s="28">
        <v>148862</v>
      </c>
      <c r="AB42" s="28">
        <v>148862</v>
      </c>
      <c r="AC42" s="28">
        <v>168982</v>
      </c>
      <c r="AD42" s="28">
        <v>168982</v>
      </c>
      <c r="AE42" s="28">
        <v>140502</v>
      </c>
      <c r="AF42" s="28">
        <f t="shared" si="0"/>
        <v>946772</v>
      </c>
      <c r="AG42" s="28">
        <v>1885224</v>
      </c>
      <c r="AH42" s="16"/>
    </row>
    <row r="43" spans="1:34" ht="22.35" customHeight="1">
      <c r="A43" s="24" t="s">
        <v>79</v>
      </c>
      <c r="B43" s="25">
        <v>1506.5</v>
      </c>
      <c r="C43" s="26">
        <v>14.24</v>
      </c>
      <c r="D43" s="26">
        <v>13.4</v>
      </c>
      <c r="E43" s="27">
        <v>17</v>
      </c>
      <c r="F43" s="27">
        <v>100</v>
      </c>
      <c r="G43" s="28">
        <v>1000</v>
      </c>
      <c r="H43" s="28">
        <v>2000</v>
      </c>
      <c r="I43" s="28">
        <v>2000</v>
      </c>
      <c r="J43" s="28">
        <v>1000</v>
      </c>
      <c r="K43" s="28">
        <v>1000</v>
      </c>
      <c r="L43" s="28">
        <v>1000</v>
      </c>
      <c r="M43" s="28">
        <v>2000</v>
      </c>
      <c r="N43" s="28">
        <v>2000</v>
      </c>
      <c r="O43" s="28">
        <v>2000</v>
      </c>
      <c r="P43" s="28">
        <v>2000</v>
      </c>
      <c r="Q43" s="28">
        <v>2000</v>
      </c>
      <c r="R43" s="28">
        <v>2000</v>
      </c>
      <c r="S43" s="41">
        <v>20000</v>
      </c>
      <c r="T43" s="45">
        <v>35168</v>
      </c>
      <c r="U43" s="28">
        <v>48568</v>
      </c>
      <c r="V43" s="28">
        <v>48568</v>
      </c>
      <c r="W43" s="28">
        <v>35168</v>
      </c>
      <c r="X43" s="28">
        <v>35168</v>
      </c>
      <c r="Y43" s="28">
        <v>35168</v>
      </c>
      <c r="Z43" s="28">
        <v>48568</v>
      </c>
      <c r="AA43" s="28">
        <v>48568</v>
      </c>
      <c r="AB43" s="28">
        <v>48568</v>
      </c>
      <c r="AC43" s="28">
        <v>50248</v>
      </c>
      <c r="AD43" s="28">
        <v>50248</v>
      </c>
      <c r="AE43" s="28">
        <v>50248</v>
      </c>
      <c r="AF43" s="28">
        <f t="shared" si="0"/>
        <v>237808</v>
      </c>
      <c r="AG43" s="28">
        <v>534256</v>
      </c>
      <c r="AH43" s="16"/>
    </row>
    <row r="44" spans="1:34" ht="22.35" customHeight="1">
      <c r="A44" s="24" t="s">
        <v>80</v>
      </c>
      <c r="B44" s="25">
        <v>1506.5</v>
      </c>
      <c r="C44" s="26">
        <v>14.24</v>
      </c>
      <c r="D44" s="26">
        <v>13.4</v>
      </c>
      <c r="E44" s="27">
        <v>36</v>
      </c>
      <c r="F44" s="27">
        <v>100</v>
      </c>
      <c r="G44" s="28">
        <v>4000</v>
      </c>
      <c r="H44" s="28">
        <v>3000</v>
      </c>
      <c r="I44" s="28">
        <v>4000</v>
      </c>
      <c r="J44" s="28">
        <v>4000</v>
      </c>
      <c r="K44" s="28">
        <v>4000</v>
      </c>
      <c r="L44" s="28">
        <v>5000</v>
      </c>
      <c r="M44" s="28">
        <v>4000</v>
      </c>
      <c r="N44" s="28">
        <v>3000</v>
      </c>
      <c r="O44" s="28">
        <v>4000</v>
      </c>
      <c r="P44" s="28">
        <v>3000</v>
      </c>
      <c r="Q44" s="28">
        <v>5000</v>
      </c>
      <c r="R44" s="28">
        <v>3000</v>
      </c>
      <c r="S44" s="41">
        <v>46000</v>
      </c>
      <c r="T44" s="45">
        <v>99698</v>
      </c>
      <c r="U44" s="28">
        <v>86298</v>
      </c>
      <c r="V44" s="28">
        <v>99698</v>
      </c>
      <c r="W44" s="28">
        <v>99698</v>
      </c>
      <c r="X44" s="28">
        <v>99698</v>
      </c>
      <c r="Y44" s="28">
        <v>113098</v>
      </c>
      <c r="Z44" s="28">
        <v>99698</v>
      </c>
      <c r="AA44" s="28">
        <v>86298</v>
      </c>
      <c r="AB44" s="28">
        <v>99698</v>
      </c>
      <c r="AC44" s="28">
        <v>88818</v>
      </c>
      <c r="AD44" s="28">
        <v>117298</v>
      </c>
      <c r="AE44" s="28">
        <v>88818</v>
      </c>
      <c r="AF44" s="28">
        <f t="shared" si="0"/>
        <v>598188</v>
      </c>
      <c r="AG44" s="28">
        <v>1178816</v>
      </c>
      <c r="AH44" s="16"/>
    </row>
    <row r="45" spans="1:34" ht="22.35" customHeight="1">
      <c r="A45" s="24" t="s">
        <v>81</v>
      </c>
      <c r="B45" s="25">
        <v>1506.5</v>
      </c>
      <c r="C45" s="26">
        <v>14.24</v>
      </c>
      <c r="D45" s="26">
        <v>13.4</v>
      </c>
      <c r="E45" s="27">
        <v>27</v>
      </c>
      <c r="F45" s="27">
        <v>100</v>
      </c>
      <c r="G45" s="28">
        <v>4000</v>
      </c>
      <c r="H45" s="28">
        <v>4000</v>
      </c>
      <c r="I45" s="28">
        <v>4000</v>
      </c>
      <c r="J45" s="28">
        <v>4000</v>
      </c>
      <c r="K45" s="28">
        <v>5000</v>
      </c>
      <c r="L45" s="28">
        <v>4000</v>
      </c>
      <c r="M45" s="28">
        <v>5000</v>
      </c>
      <c r="N45" s="28">
        <v>3000</v>
      </c>
      <c r="O45" s="28">
        <v>3000</v>
      </c>
      <c r="P45" s="28">
        <v>3000</v>
      </c>
      <c r="Q45" s="28">
        <v>4000</v>
      </c>
      <c r="R45" s="28">
        <v>3000</v>
      </c>
      <c r="S45" s="41">
        <v>46000</v>
      </c>
      <c r="T45" s="45">
        <v>88174</v>
      </c>
      <c r="U45" s="28">
        <v>88174</v>
      </c>
      <c r="V45" s="28">
        <v>88174</v>
      </c>
      <c r="W45" s="28">
        <v>88174</v>
      </c>
      <c r="X45" s="28">
        <v>101574</v>
      </c>
      <c r="Y45" s="28">
        <v>88174</v>
      </c>
      <c r="Z45" s="28">
        <v>101574</v>
      </c>
      <c r="AA45" s="28">
        <v>74774</v>
      </c>
      <c r="AB45" s="28">
        <v>74774</v>
      </c>
      <c r="AC45" s="28">
        <v>77294</v>
      </c>
      <c r="AD45" s="28">
        <v>91534</v>
      </c>
      <c r="AE45" s="28">
        <v>77294</v>
      </c>
      <c r="AF45" s="28">
        <f t="shared" si="0"/>
        <v>542444</v>
      </c>
      <c r="AG45" s="28">
        <v>1039688</v>
      </c>
      <c r="AH45" s="16"/>
    </row>
    <row r="46" spans="1:34" ht="22.35" customHeight="1">
      <c r="A46" s="24" t="s">
        <v>82</v>
      </c>
      <c r="B46" s="25">
        <v>1506.5</v>
      </c>
      <c r="C46" s="26">
        <v>14.24</v>
      </c>
      <c r="D46" s="26">
        <v>13.4</v>
      </c>
      <c r="E46" s="27">
        <v>50</v>
      </c>
      <c r="F46" s="27">
        <v>100</v>
      </c>
      <c r="G46" s="28">
        <v>8000</v>
      </c>
      <c r="H46" s="28">
        <v>8000</v>
      </c>
      <c r="I46" s="28">
        <v>7000</v>
      </c>
      <c r="J46" s="28">
        <v>8000</v>
      </c>
      <c r="K46" s="28">
        <v>8000</v>
      </c>
      <c r="L46" s="28">
        <v>9000</v>
      </c>
      <c r="M46" s="28">
        <v>8000</v>
      </c>
      <c r="N46" s="28">
        <v>7000</v>
      </c>
      <c r="O46" s="28">
        <v>7000</v>
      </c>
      <c r="P46" s="28">
        <v>7000</v>
      </c>
      <c r="Q46" s="28">
        <v>8000</v>
      </c>
      <c r="R46" s="28">
        <v>9000</v>
      </c>
      <c r="S46" s="41">
        <v>94000</v>
      </c>
      <c r="T46" s="45">
        <v>171226</v>
      </c>
      <c r="U46" s="28">
        <v>171226</v>
      </c>
      <c r="V46" s="28">
        <v>157826</v>
      </c>
      <c r="W46" s="28">
        <v>171226</v>
      </c>
      <c r="X46" s="28">
        <v>171226</v>
      </c>
      <c r="Y46" s="28">
        <v>184626</v>
      </c>
      <c r="Z46" s="28">
        <v>171226</v>
      </c>
      <c r="AA46" s="28">
        <v>157826</v>
      </c>
      <c r="AB46" s="28">
        <v>157826</v>
      </c>
      <c r="AC46" s="28">
        <v>163706</v>
      </c>
      <c r="AD46" s="28">
        <v>177946</v>
      </c>
      <c r="AE46" s="28">
        <v>192186</v>
      </c>
      <c r="AF46" s="28">
        <f t="shared" si="0"/>
        <v>1027356</v>
      </c>
      <c r="AG46" s="28">
        <v>2048072</v>
      </c>
      <c r="AH46" s="16"/>
    </row>
    <row r="47" spans="1:34" ht="22.35" customHeight="1">
      <c r="A47" s="24" t="s">
        <v>83</v>
      </c>
      <c r="B47" s="25">
        <v>1506.5</v>
      </c>
      <c r="C47" s="26">
        <v>14.24</v>
      </c>
      <c r="D47" s="26">
        <v>13.4</v>
      </c>
      <c r="E47" s="27">
        <v>62</v>
      </c>
      <c r="F47" s="27">
        <v>100</v>
      </c>
      <c r="G47" s="28">
        <v>9000</v>
      </c>
      <c r="H47" s="28">
        <v>8000</v>
      </c>
      <c r="I47" s="28">
        <v>9000</v>
      </c>
      <c r="J47" s="28">
        <v>8000</v>
      </c>
      <c r="K47" s="28">
        <v>8000</v>
      </c>
      <c r="L47" s="28">
        <v>9000</v>
      </c>
      <c r="M47" s="28">
        <v>8000</v>
      </c>
      <c r="N47" s="28">
        <v>8000</v>
      </c>
      <c r="O47" s="28">
        <v>7000</v>
      </c>
      <c r="P47" s="28">
        <v>8000</v>
      </c>
      <c r="Q47" s="28">
        <v>8000</v>
      </c>
      <c r="R47" s="28">
        <v>8000</v>
      </c>
      <c r="S47" s="41">
        <v>98000</v>
      </c>
      <c r="T47" s="45">
        <v>199992</v>
      </c>
      <c r="U47" s="28">
        <v>186592</v>
      </c>
      <c r="V47" s="28">
        <v>199992</v>
      </c>
      <c r="W47" s="28">
        <v>186592</v>
      </c>
      <c r="X47" s="28">
        <v>186592</v>
      </c>
      <c r="Y47" s="28">
        <v>199992</v>
      </c>
      <c r="Z47" s="28">
        <v>186592</v>
      </c>
      <c r="AA47" s="28">
        <v>186592</v>
      </c>
      <c r="AB47" s="28">
        <v>173192</v>
      </c>
      <c r="AC47" s="28">
        <v>193312</v>
      </c>
      <c r="AD47" s="28">
        <v>193312</v>
      </c>
      <c r="AE47" s="28">
        <v>193312</v>
      </c>
      <c r="AF47" s="28">
        <f t="shared" si="0"/>
        <v>1159752</v>
      </c>
      <c r="AG47" s="28">
        <v>2286064</v>
      </c>
      <c r="AH47" s="16"/>
    </row>
    <row r="48" spans="1:34" ht="28.5" customHeight="1">
      <c r="A48" s="29" t="s">
        <v>84</v>
      </c>
      <c r="B48" s="25">
        <v>1506.5</v>
      </c>
      <c r="C48" s="26">
        <v>14.24</v>
      </c>
      <c r="D48" s="26">
        <v>13.4</v>
      </c>
      <c r="E48" s="27">
        <v>78</v>
      </c>
      <c r="F48" s="27">
        <v>100</v>
      </c>
      <c r="G48" s="28">
        <v>13000</v>
      </c>
      <c r="H48" s="28">
        <v>13000</v>
      </c>
      <c r="I48" s="28">
        <v>11000</v>
      </c>
      <c r="J48" s="28">
        <v>13000</v>
      </c>
      <c r="K48" s="28">
        <v>13000</v>
      </c>
      <c r="L48" s="28">
        <v>14000</v>
      </c>
      <c r="M48" s="28">
        <v>12000</v>
      </c>
      <c r="N48" s="28">
        <v>11000</v>
      </c>
      <c r="O48" s="28">
        <v>10000</v>
      </c>
      <c r="P48" s="28">
        <v>11000</v>
      </c>
      <c r="Q48" s="28">
        <v>13000</v>
      </c>
      <c r="R48" s="28">
        <v>14000</v>
      </c>
      <c r="S48" s="41">
        <v>148000</v>
      </c>
      <c r="T48" s="45">
        <v>274080</v>
      </c>
      <c r="U48" s="28">
        <v>274080</v>
      </c>
      <c r="V48" s="28">
        <v>247280</v>
      </c>
      <c r="W48" s="28">
        <v>274080</v>
      </c>
      <c r="X48" s="28">
        <v>274080</v>
      </c>
      <c r="Y48" s="28">
        <v>287480</v>
      </c>
      <c r="Z48" s="28">
        <v>260680</v>
      </c>
      <c r="AA48" s="28">
        <v>247280</v>
      </c>
      <c r="AB48" s="28">
        <v>233880</v>
      </c>
      <c r="AC48" s="28">
        <v>256520</v>
      </c>
      <c r="AD48" s="28">
        <v>285000</v>
      </c>
      <c r="AE48" s="28">
        <v>299240</v>
      </c>
      <c r="AF48" s="28">
        <f t="shared" si="0"/>
        <v>1631080</v>
      </c>
      <c r="AG48" s="28">
        <v>3213680</v>
      </c>
      <c r="AH48" s="16"/>
    </row>
    <row r="49" spans="1:34" ht="28.5" customHeight="1">
      <c r="A49" s="29" t="s">
        <v>85</v>
      </c>
      <c r="B49" s="25">
        <v>1506.5</v>
      </c>
      <c r="C49" s="26">
        <v>14.24</v>
      </c>
      <c r="D49" s="26">
        <v>13.4</v>
      </c>
      <c r="E49" s="27">
        <v>64</v>
      </c>
      <c r="F49" s="27">
        <v>100</v>
      </c>
      <c r="G49" s="28">
        <v>6000</v>
      </c>
      <c r="H49" s="28">
        <v>5000</v>
      </c>
      <c r="I49" s="28">
        <v>1000</v>
      </c>
      <c r="J49" s="28">
        <v>3000</v>
      </c>
      <c r="K49" s="28">
        <v>4000</v>
      </c>
      <c r="L49" s="28">
        <v>4000</v>
      </c>
      <c r="M49" s="28">
        <v>6000</v>
      </c>
      <c r="N49" s="28">
        <v>4000</v>
      </c>
      <c r="O49" s="28">
        <v>3000</v>
      </c>
      <c r="P49" s="28">
        <v>2000</v>
      </c>
      <c r="Q49" s="28">
        <v>3000</v>
      </c>
      <c r="R49" s="28">
        <v>7000</v>
      </c>
      <c r="S49" s="41">
        <v>48000</v>
      </c>
      <c r="T49" s="45">
        <v>162353</v>
      </c>
      <c r="U49" s="28">
        <v>148953</v>
      </c>
      <c r="V49" s="28">
        <v>95353</v>
      </c>
      <c r="W49" s="28">
        <v>122153</v>
      </c>
      <c r="X49" s="28">
        <v>135553</v>
      </c>
      <c r="Y49" s="28">
        <v>135553</v>
      </c>
      <c r="Z49" s="28">
        <v>162353</v>
      </c>
      <c r="AA49" s="28">
        <v>135553</v>
      </c>
      <c r="AB49" s="28">
        <v>122153</v>
      </c>
      <c r="AC49" s="28">
        <v>110433</v>
      </c>
      <c r="AD49" s="28">
        <v>124673</v>
      </c>
      <c r="AE49" s="28">
        <v>181633</v>
      </c>
      <c r="AF49" s="28">
        <f t="shared" si="0"/>
        <v>799918</v>
      </c>
      <c r="AG49" s="28">
        <v>1636716</v>
      </c>
      <c r="AH49" s="16"/>
    </row>
    <row r="50" spans="1:34" ht="22.35" customHeight="1">
      <c r="A50" s="24" t="s">
        <v>86</v>
      </c>
      <c r="B50" s="25">
        <v>1506.5</v>
      </c>
      <c r="C50" s="26">
        <v>14.24</v>
      </c>
      <c r="D50" s="26">
        <v>13.4</v>
      </c>
      <c r="E50" s="27">
        <v>92</v>
      </c>
      <c r="F50" s="27">
        <v>100</v>
      </c>
      <c r="G50" s="28">
        <v>13000</v>
      </c>
      <c r="H50" s="28">
        <v>8000</v>
      </c>
      <c r="I50" s="28">
        <v>8000</v>
      </c>
      <c r="J50" s="28">
        <v>11000</v>
      </c>
      <c r="K50" s="28">
        <v>12000</v>
      </c>
      <c r="L50" s="28">
        <v>11000</v>
      </c>
      <c r="M50" s="28">
        <v>9000</v>
      </c>
      <c r="N50" s="28">
        <v>7000</v>
      </c>
      <c r="O50" s="28">
        <v>7000</v>
      </c>
      <c r="P50" s="28">
        <v>10000</v>
      </c>
      <c r="Q50" s="28">
        <v>14000</v>
      </c>
      <c r="R50" s="28">
        <v>16000</v>
      </c>
      <c r="S50" s="41">
        <v>126000</v>
      </c>
      <c r="T50" s="45">
        <v>292008</v>
      </c>
      <c r="U50" s="28">
        <v>225008</v>
      </c>
      <c r="V50" s="28">
        <v>225008</v>
      </c>
      <c r="W50" s="28">
        <v>265208</v>
      </c>
      <c r="X50" s="28">
        <v>278608</v>
      </c>
      <c r="Y50" s="28">
        <v>265208</v>
      </c>
      <c r="Z50" s="28">
        <v>238408</v>
      </c>
      <c r="AA50" s="28">
        <v>211608</v>
      </c>
      <c r="AB50" s="28">
        <v>211608</v>
      </c>
      <c r="AC50" s="28">
        <v>260208</v>
      </c>
      <c r="AD50" s="28">
        <v>317168</v>
      </c>
      <c r="AE50" s="28">
        <v>345648</v>
      </c>
      <c r="AF50" s="28">
        <f t="shared" si="0"/>
        <v>1551048</v>
      </c>
      <c r="AG50" s="28">
        <v>3135696</v>
      </c>
      <c r="AH50" s="16"/>
    </row>
    <row r="51" spans="1:34" ht="22.35" customHeight="1">
      <c r="A51" s="24" t="s">
        <v>87</v>
      </c>
      <c r="B51" s="25">
        <v>1506.5</v>
      </c>
      <c r="C51" s="26">
        <v>14.24</v>
      </c>
      <c r="D51" s="26">
        <v>13.4</v>
      </c>
      <c r="E51" s="27">
        <v>89</v>
      </c>
      <c r="F51" s="27">
        <v>100</v>
      </c>
      <c r="G51" s="28">
        <v>11000</v>
      </c>
      <c r="H51" s="28">
        <v>6000</v>
      </c>
      <c r="I51" s="28">
        <v>7000</v>
      </c>
      <c r="J51" s="28">
        <v>10000</v>
      </c>
      <c r="K51" s="28">
        <v>12000</v>
      </c>
      <c r="L51" s="28">
        <v>10000</v>
      </c>
      <c r="M51" s="28">
        <v>8000</v>
      </c>
      <c r="N51" s="28">
        <v>7000</v>
      </c>
      <c r="O51" s="28">
        <v>6000</v>
      </c>
      <c r="P51" s="28">
        <v>8000</v>
      </c>
      <c r="Q51" s="28">
        <v>14000</v>
      </c>
      <c r="R51" s="28">
        <v>13000</v>
      </c>
      <c r="S51" s="41">
        <v>112000</v>
      </c>
      <c r="T51" s="45">
        <v>261366</v>
      </c>
      <c r="U51" s="28">
        <v>194366</v>
      </c>
      <c r="V51" s="28">
        <v>207766</v>
      </c>
      <c r="W51" s="28">
        <v>247966</v>
      </c>
      <c r="X51" s="28">
        <v>274766</v>
      </c>
      <c r="Y51" s="28">
        <v>247966</v>
      </c>
      <c r="Z51" s="28">
        <v>221166</v>
      </c>
      <c r="AA51" s="28">
        <v>207766</v>
      </c>
      <c r="AB51" s="28">
        <v>194366</v>
      </c>
      <c r="AC51" s="28">
        <v>227886</v>
      </c>
      <c r="AD51" s="28">
        <v>313326</v>
      </c>
      <c r="AE51" s="28">
        <v>299086</v>
      </c>
      <c r="AF51" s="28">
        <f t="shared" si="0"/>
        <v>1434196</v>
      </c>
      <c r="AG51" s="28">
        <v>2897792</v>
      </c>
      <c r="AH51" s="16"/>
    </row>
    <row r="52" spans="1:34" ht="22.35" customHeight="1">
      <c r="A52" s="24" t="s">
        <v>88</v>
      </c>
      <c r="B52" s="25">
        <v>1506.5</v>
      </c>
      <c r="C52" s="26">
        <v>14.24</v>
      </c>
      <c r="D52" s="26">
        <v>13.4</v>
      </c>
      <c r="E52" s="27">
        <v>47</v>
      </c>
      <c r="F52" s="27">
        <v>100</v>
      </c>
      <c r="G52" s="28">
        <v>8000</v>
      </c>
      <c r="H52" s="28">
        <v>8000</v>
      </c>
      <c r="I52" s="28">
        <v>8000</v>
      </c>
      <c r="J52" s="28">
        <v>8000</v>
      </c>
      <c r="K52" s="28">
        <v>8000</v>
      </c>
      <c r="L52" s="28">
        <v>10000</v>
      </c>
      <c r="M52" s="28">
        <v>9000</v>
      </c>
      <c r="N52" s="28">
        <v>8000</v>
      </c>
      <c r="O52" s="28">
        <v>7000</v>
      </c>
      <c r="P52" s="28">
        <v>8000</v>
      </c>
      <c r="Q52" s="28">
        <v>9000</v>
      </c>
      <c r="R52" s="28">
        <v>9000</v>
      </c>
      <c r="S52" s="41">
        <v>100000</v>
      </c>
      <c r="T52" s="45">
        <v>167384</v>
      </c>
      <c r="U52" s="28">
        <v>167384</v>
      </c>
      <c r="V52" s="28">
        <v>167384</v>
      </c>
      <c r="W52" s="28">
        <v>167384</v>
      </c>
      <c r="X52" s="28">
        <v>167384</v>
      </c>
      <c r="Y52" s="28">
        <v>194184</v>
      </c>
      <c r="Z52" s="28">
        <v>180784</v>
      </c>
      <c r="AA52" s="28">
        <v>167384</v>
      </c>
      <c r="AB52" s="28">
        <v>153984</v>
      </c>
      <c r="AC52" s="28">
        <v>174104</v>
      </c>
      <c r="AD52" s="28">
        <v>188344</v>
      </c>
      <c r="AE52" s="28">
        <v>188344</v>
      </c>
      <c r="AF52" s="28">
        <f t="shared" si="0"/>
        <v>1031104</v>
      </c>
      <c r="AG52" s="28">
        <v>2084048</v>
      </c>
      <c r="AH52" s="16"/>
    </row>
    <row r="53" spans="1:34" ht="22.35" customHeight="1">
      <c r="A53" s="24" t="s">
        <v>89</v>
      </c>
      <c r="B53" s="25">
        <v>1506.5</v>
      </c>
      <c r="C53" s="26">
        <v>14.24</v>
      </c>
      <c r="D53" s="26">
        <v>13.4</v>
      </c>
      <c r="E53" s="27">
        <v>68</v>
      </c>
      <c r="F53" s="27">
        <v>100</v>
      </c>
      <c r="G53" s="28">
        <v>6000</v>
      </c>
      <c r="H53" s="28">
        <v>5000</v>
      </c>
      <c r="I53" s="28">
        <v>6000</v>
      </c>
      <c r="J53" s="28">
        <v>7000</v>
      </c>
      <c r="K53" s="28">
        <v>8000</v>
      </c>
      <c r="L53" s="28">
        <v>10000</v>
      </c>
      <c r="M53" s="28">
        <v>6000</v>
      </c>
      <c r="N53" s="28">
        <v>5000</v>
      </c>
      <c r="O53" s="28">
        <v>5000</v>
      </c>
      <c r="P53" s="28">
        <v>6000</v>
      </c>
      <c r="Q53" s="28">
        <v>6000</v>
      </c>
      <c r="R53" s="28">
        <v>5000</v>
      </c>
      <c r="S53" s="41">
        <v>75000</v>
      </c>
      <c r="T53" s="45">
        <v>167475</v>
      </c>
      <c r="U53" s="28">
        <v>154075</v>
      </c>
      <c r="V53" s="28">
        <v>167475</v>
      </c>
      <c r="W53" s="28">
        <v>180875</v>
      </c>
      <c r="X53" s="28">
        <v>194275</v>
      </c>
      <c r="Y53" s="28">
        <v>221075</v>
      </c>
      <c r="Z53" s="28">
        <v>167475</v>
      </c>
      <c r="AA53" s="28">
        <v>154075</v>
      </c>
      <c r="AB53" s="28">
        <v>154075</v>
      </c>
      <c r="AC53" s="28">
        <v>172515</v>
      </c>
      <c r="AD53" s="28">
        <v>172515</v>
      </c>
      <c r="AE53" s="28">
        <v>158275</v>
      </c>
      <c r="AF53" s="28">
        <f t="shared" si="0"/>
        <v>1085250</v>
      </c>
      <c r="AG53" s="28">
        <v>2064180</v>
      </c>
      <c r="AH53" s="16"/>
    </row>
    <row r="54" spans="1:34" ht="22.35" customHeight="1">
      <c r="A54" s="24" t="s">
        <v>90</v>
      </c>
      <c r="B54" s="25">
        <v>1506.5</v>
      </c>
      <c r="C54" s="26">
        <v>14.24</v>
      </c>
      <c r="D54" s="26">
        <v>13.4</v>
      </c>
      <c r="E54" s="27">
        <v>39</v>
      </c>
      <c r="F54" s="27">
        <v>100</v>
      </c>
      <c r="G54" s="28">
        <v>6000</v>
      </c>
      <c r="H54" s="28">
        <v>6000</v>
      </c>
      <c r="I54" s="28">
        <v>6000</v>
      </c>
      <c r="J54" s="28">
        <v>6000</v>
      </c>
      <c r="K54" s="28">
        <v>7000</v>
      </c>
      <c r="L54" s="28">
        <v>8000</v>
      </c>
      <c r="M54" s="28">
        <v>7000</v>
      </c>
      <c r="N54" s="28">
        <v>6000</v>
      </c>
      <c r="O54" s="28">
        <v>6000</v>
      </c>
      <c r="P54" s="28">
        <v>6000</v>
      </c>
      <c r="Q54" s="28">
        <v>6000</v>
      </c>
      <c r="R54" s="28">
        <v>7000</v>
      </c>
      <c r="S54" s="41">
        <v>77000</v>
      </c>
      <c r="T54" s="45">
        <v>130340</v>
      </c>
      <c r="U54" s="28">
        <v>130340</v>
      </c>
      <c r="V54" s="28">
        <v>130340</v>
      </c>
      <c r="W54" s="28">
        <v>130340</v>
      </c>
      <c r="X54" s="28">
        <v>143740</v>
      </c>
      <c r="Y54" s="28">
        <v>157140</v>
      </c>
      <c r="Z54" s="28">
        <v>143740</v>
      </c>
      <c r="AA54" s="28">
        <v>130340</v>
      </c>
      <c r="AB54" s="28">
        <v>130340</v>
      </c>
      <c r="AC54" s="28">
        <v>135380</v>
      </c>
      <c r="AD54" s="28">
        <v>135380</v>
      </c>
      <c r="AE54" s="28">
        <v>149620</v>
      </c>
      <c r="AF54" s="28">
        <f t="shared" si="0"/>
        <v>822240</v>
      </c>
      <c r="AG54" s="28">
        <v>1647040</v>
      </c>
      <c r="AH54" s="16"/>
    </row>
    <row r="55" spans="1:34" ht="22.35" customHeight="1">
      <c r="A55" s="30" t="s">
        <v>91</v>
      </c>
      <c r="B55" s="25"/>
      <c r="C55" s="26"/>
      <c r="D55" s="26"/>
      <c r="E55" s="27">
        <f>SUM(E8:E54)</f>
        <v>2619</v>
      </c>
      <c r="F55" s="27"/>
      <c r="G55" s="31">
        <f t="shared" ref="G55:AG55" si="1">SUM(G8:G54)</f>
        <v>385000</v>
      </c>
      <c r="H55" s="31">
        <f t="shared" si="1"/>
        <v>332000</v>
      </c>
      <c r="I55" s="31">
        <f t="shared" si="1"/>
        <v>340000</v>
      </c>
      <c r="J55" s="31">
        <f t="shared" si="1"/>
        <v>380000</v>
      </c>
      <c r="K55" s="31">
        <f t="shared" si="1"/>
        <v>408000</v>
      </c>
      <c r="L55" s="31">
        <f t="shared" si="1"/>
        <v>406000</v>
      </c>
      <c r="M55" s="31">
        <f t="shared" si="1"/>
        <v>362000</v>
      </c>
      <c r="N55" s="31">
        <f t="shared" si="1"/>
        <v>309000</v>
      </c>
      <c r="O55" s="31">
        <f t="shared" si="1"/>
        <v>317000</v>
      </c>
      <c r="P55" s="31">
        <f t="shared" si="1"/>
        <v>400000</v>
      </c>
      <c r="Q55" s="31">
        <f t="shared" si="1"/>
        <v>419000</v>
      </c>
      <c r="R55" s="31">
        <f t="shared" si="1"/>
        <v>308000</v>
      </c>
      <c r="S55" s="42">
        <f t="shared" si="1"/>
        <v>4366000</v>
      </c>
      <c r="T55" s="46">
        <f t="shared" si="1"/>
        <v>8512668</v>
      </c>
      <c r="U55" s="31">
        <f t="shared" si="1"/>
        <v>7802468</v>
      </c>
      <c r="V55" s="31">
        <f t="shared" si="1"/>
        <v>7909668</v>
      </c>
      <c r="W55" s="31">
        <f t="shared" si="1"/>
        <v>8445668</v>
      </c>
      <c r="X55" s="31">
        <f t="shared" si="1"/>
        <v>8820868</v>
      </c>
      <c r="Y55" s="31">
        <f t="shared" si="1"/>
        <v>8794068</v>
      </c>
      <c r="Z55" s="31">
        <f t="shared" si="1"/>
        <v>8204468</v>
      </c>
      <c r="AA55" s="31">
        <f t="shared" si="1"/>
        <v>7494268</v>
      </c>
      <c r="AB55" s="31">
        <f t="shared" si="1"/>
        <v>7601468</v>
      </c>
      <c r="AC55" s="31">
        <f t="shared" si="1"/>
        <v>9049668</v>
      </c>
      <c r="AD55" s="31">
        <f t="shared" si="1"/>
        <v>9320228</v>
      </c>
      <c r="AE55" s="31">
        <f t="shared" si="1"/>
        <v>7739588</v>
      </c>
      <c r="AF55" s="31">
        <f t="shared" si="1"/>
        <v>50285408</v>
      </c>
      <c r="AG55" s="31">
        <f t="shared" si="1"/>
        <v>99695096</v>
      </c>
      <c r="AH55" s="16"/>
    </row>
    <row r="56" spans="1:34" ht="22.35" customHeight="1">
      <c r="A56" s="24" t="s">
        <v>92</v>
      </c>
      <c r="B56" s="25">
        <v>1506.5</v>
      </c>
      <c r="C56" s="26">
        <v>14.24</v>
      </c>
      <c r="D56" s="26">
        <v>13.4</v>
      </c>
      <c r="E56" s="27">
        <v>426</v>
      </c>
      <c r="F56" s="27">
        <v>100</v>
      </c>
      <c r="G56" s="28">
        <v>73000</v>
      </c>
      <c r="H56" s="28">
        <v>73000</v>
      </c>
      <c r="I56" s="28">
        <v>69000</v>
      </c>
      <c r="J56" s="28">
        <v>48000</v>
      </c>
      <c r="K56" s="28">
        <v>71000</v>
      </c>
      <c r="L56" s="28">
        <v>67000</v>
      </c>
      <c r="M56" s="28">
        <v>51000</v>
      </c>
      <c r="N56" s="28">
        <v>61000</v>
      </c>
      <c r="O56" s="28">
        <v>78000</v>
      </c>
      <c r="P56" s="28">
        <v>75000</v>
      </c>
      <c r="Q56" s="28">
        <v>38000</v>
      </c>
      <c r="R56" s="28">
        <v>67000</v>
      </c>
      <c r="S56" s="41">
        <v>771000</v>
      </c>
      <c r="T56" s="45">
        <v>1523703</v>
      </c>
      <c r="U56" s="28">
        <v>1523703</v>
      </c>
      <c r="V56" s="28">
        <v>1470103</v>
      </c>
      <c r="W56" s="28">
        <v>1188703</v>
      </c>
      <c r="X56" s="28">
        <v>1496903</v>
      </c>
      <c r="Y56" s="28">
        <v>1443303</v>
      </c>
      <c r="Z56" s="28">
        <v>1228903</v>
      </c>
      <c r="AA56" s="28">
        <v>1362903</v>
      </c>
      <c r="AB56" s="28">
        <v>1590703</v>
      </c>
      <c r="AC56" s="28">
        <v>1613503</v>
      </c>
      <c r="AD56" s="28">
        <v>1086623</v>
      </c>
      <c r="AE56" s="28">
        <v>1499583</v>
      </c>
      <c r="AF56" s="28">
        <f t="shared" si="0"/>
        <v>8646418</v>
      </c>
      <c r="AG56" s="28">
        <v>17028636</v>
      </c>
      <c r="AH56" s="16"/>
    </row>
    <row r="57" spans="1:34" ht="22.35" customHeight="1">
      <c r="A57" s="24" t="s">
        <v>93</v>
      </c>
      <c r="B57" s="25">
        <v>1506.5</v>
      </c>
      <c r="C57" s="26">
        <v>14.24</v>
      </c>
      <c r="D57" s="26">
        <v>13.4</v>
      </c>
      <c r="E57" s="27">
        <v>243</v>
      </c>
      <c r="F57" s="27">
        <v>100</v>
      </c>
      <c r="G57" s="28">
        <v>51000</v>
      </c>
      <c r="H57" s="28">
        <v>55000</v>
      </c>
      <c r="I57" s="28">
        <v>52000</v>
      </c>
      <c r="J57" s="28">
        <v>39000</v>
      </c>
      <c r="K57" s="28">
        <v>56000</v>
      </c>
      <c r="L57" s="28">
        <v>48000</v>
      </c>
      <c r="M57" s="28">
        <v>35000</v>
      </c>
      <c r="N57" s="28">
        <v>48000</v>
      </c>
      <c r="O57" s="28">
        <v>56000</v>
      </c>
      <c r="P57" s="28">
        <v>52000</v>
      </c>
      <c r="Q57" s="28">
        <v>37000</v>
      </c>
      <c r="R57" s="28">
        <v>38000</v>
      </c>
      <c r="S57" s="41">
        <v>567000</v>
      </c>
      <c r="T57" s="45">
        <v>994567</v>
      </c>
      <c r="U57" s="28">
        <v>1048167</v>
      </c>
      <c r="V57" s="28">
        <v>1007967</v>
      </c>
      <c r="W57" s="28">
        <v>833767</v>
      </c>
      <c r="X57" s="28">
        <v>1061567</v>
      </c>
      <c r="Y57" s="28">
        <v>954367</v>
      </c>
      <c r="Z57" s="28">
        <v>780167</v>
      </c>
      <c r="AA57" s="28">
        <v>954367</v>
      </c>
      <c r="AB57" s="28">
        <v>1061567</v>
      </c>
      <c r="AC57" s="28">
        <v>1051647</v>
      </c>
      <c r="AD57" s="28">
        <v>838047</v>
      </c>
      <c r="AE57" s="28">
        <v>852287</v>
      </c>
      <c r="AF57" s="28">
        <f t="shared" si="0"/>
        <v>5900402</v>
      </c>
      <c r="AG57" s="28">
        <v>11438484</v>
      </c>
      <c r="AH57" s="16"/>
    </row>
    <row r="58" spans="1:34" ht="22.35" customHeight="1">
      <c r="A58" s="30" t="s">
        <v>94</v>
      </c>
      <c r="B58" s="25"/>
      <c r="C58" s="26"/>
      <c r="D58" s="26"/>
      <c r="E58" s="27">
        <f>E56+E57</f>
        <v>669</v>
      </c>
      <c r="F58" s="27"/>
      <c r="G58" s="28">
        <f>G56+G57</f>
        <v>124000</v>
      </c>
      <c r="H58" s="28">
        <f t="shared" ref="H58:AG58" si="2">H56+H57</f>
        <v>128000</v>
      </c>
      <c r="I58" s="28">
        <f t="shared" si="2"/>
        <v>121000</v>
      </c>
      <c r="J58" s="28">
        <f t="shared" si="2"/>
        <v>87000</v>
      </c>
      <c r="K58" s="28">
        <f t="shared" si="2"/>
        <v>127000</v>
      </c>
      <c r="L58" s="28">
        <f t="shared" si="2"/>
        <v>115000</v>
      </c>
      <c r="M58" s="28">
        <f t="shared" si="2"/>
        <v>86000</v>
      </c>
      <c r="N58" s="28">
        <f t="shared" si="2"/>
        <v>109000</v>
      </c>
      <c r="O58" s="28">
        <f t="shared" si="2"/>
        <v>134000</v>
      </c>
      <c r="P58" s="28">
        <f t="shared" si="2"/>
        <v>127000</v>
      </c>
      <c r="Q58" s="28">
        <f t="shared" si="2"/>
        <v>75000</v>
      </c>
      <c r="R58" s="28">
        <f t="shared" si="2"/>
        <v>105000</v>
      </c>
      <c r="S58" s="41">
        <f t="shared" si="2"/>
        <v>1338000</v>
      </c>
      <c r="T58" s="45">
        <f t="shared" si="2"/>
        <v>2518270</v>
      </c>
      <c r="U58" s="28">
        <f t="shared" si="2"/>
        <v>2571870</v>
      </c>
      <c r="V58" s="28">
        <f t="shared" si="2"/>
        <v>2478070</v>
      </c>
      <c r="W58" s="28">
        <f t="shared" si="2"/>
        <v>2022470</v>
      </c>
      <c r="X58" s="28">
        <f t="shared" si="2"/>
        <v>2558470</v>
      </c>
      <c r="Y58" s="28">
        <f t="shared" si="2"/>
        <v>2397670</v>
      </c>
      <c r="Z58" s="28">
        <f t="shared" si="2"/>
        <v>2009070</v>
      </c>
      <c r="AA58" s="28">
        <f t="shared" si="2"/>
        <v>2317270</v>
      </c>
      <c r="AB58" s="28">
        <f t="shared" si="2"/>
        <v>2652270</v>
      </c>
      <c r="AC58" s="28">
        <f t="shared" si="2"/>
        <v>2665150</v>
      </c>
      <c r="AD58" s="28">
        <f t="shared" si="2"/>
        <v>1924670</v>
      </c>
      <c r="AE58" s="28">
        <f t="shared" si="2"/>
        <v>2351870</v>
      </c>
      <c r="AF58" s="28">
        <f t="shared" si="2"/>
        <v>14546820</v>
      </c>
      <c r="AG58" s="28">
        <f t="shared" si="2"/>
        <v>28467120</v>
      </c>
      <c r="AH58" s="16"/>
    </row>
    <row r="59" spans="1:34" ht="22.35" customHeight="1">
      <c r="A59" s="23" t="s">
        <v>95</v>
      </c>
      <c r="B59" s="32"/>
      <c r="C59" s="32"/>
      <c r="D59" s="32"/>
      <c r="E59" s="28">
        <v>3288</v>
      </c>
      <c r="F59" s="32"/>
      <c r="G59" s="28">
        <v>509000</v>
      </c>
      <c r="H59" s="28">
        <v>460000</v>
      </c>
      <c r="I59" s="28">
        <v>461000</v>
      </c>
      <c r="J59" s="28">
        <v>467000</v>
      </c>
      <c r="K59" s="28">
        <v>535000</v>
      </c>
      <c r="L59" s="28">
        <v>521000</v>
      </c>
      <c r="M59" s="28">
        <v>448000</v>
      </c>
      <c r="N59" s="28">
        <v>418000</v>
      </c>
      <c r="O59" s="28">
        <v>451000</v>
      </c>
      <c r="P59" s="28">
        <v>527000</v>
      </c>
      <c r="Q59" s="28">
        <v>494000</v>
      </c>
      <c r="R59" s="28">
        <v>413000</v>
      </c>
      <c r="S59" s="43">
        <v>5704000</v>
      </c>
      <c r="T59" s="45">
        <v>11030938</v>
      </c>
      <c r="U59" s="28">
        <v>10374338</v>
      </c>
      <c r="V59" s="28">
        <v>10387738</v>
      </c>
      <c r="W59" s="28">
        <v>10468138</v>
      </c>
      <c r="X59" s="28">
        <v>11379338</v>
      </c>
      <c r="Y59" s="28">
        <v>11191738</v>
      </c>
      <c r="Z59" s="28">
        <v>10213538</v>
      </c>
      <c r="AA59" s="28">
        <v>9811538</v>
      </c>
      <c r="AB59" s="28">
        <v>10253738</v>
      </c>
      <c r="AC59" s="28">
        <v>11714818</v>
      </c>
      <c r="AD59" s="28">
        <v>11244898</v>
      </c>
      <c r="AE59" s="28">
        <v>10091458</v>
      </c>
      <c r="AF59" s="28">
        <f t="shared" si="0"/>
        <v>64832228</v>
      </c>
      <c r="AG59" s="39">
        <v>128162216</v>
      </c>
      <c r="AH59" s="16"/>
    </row>
    <row r="60" spans="1:34" ht="17.25" customHeight="1">
      <c r="A60" s="33" t="s">
        <v>96</v>
      </c>
      <c r="B60" s="34">
        <v>150.65</v>
      </c>
      <c r="C60" s="34">
        <v>1.42</v>
      </c>
      <c r="D60" s="34">
        <v>1.34</v>
      </c>
      <c r="E60" s="194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6"/>
    </row>
    <row r="61" spans="1:34" ht="17.2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6"/>
      <c r="AE61" s="196" t="s">
        <v>97</v>
      </c>
      <c r="AF61" s="197"/>
      <c r="AG61" s="37">
        <v>116511106</v>
      </c>
    </row>
    <row r="62" spans="1:34" ht="17.2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6"/>
      <c r="AE62" s="198" t="s">
        <v>98</v>
      </c>
      <c r="AF62" s="199"/>
      <c r="AG62" s="37">
        <v>11651110</v>
      </c>
    </row>
    <row r="65" spans="31:33">
      <c r="AG65" s="17">
        <f>AG59/S59</f>
        <v>22.4688316970547</v>
      </c>
    </row>
    <row r="66" spans="31:33">
      <c r="AE66" s="48" t="s">
        <v>99</v>
      </c>
      <c r="AG66" s="47">
        <v>22.5</v>
      </c>
    </row>
  </sheetData>
  <mergeCells count="14">
    <mergeCell ref="AG5:AG7"/>
    <mergeCell ref="E60:AG60"/>
    <mergeCell ref="AE61:AF61"/>
    <mergeCell ref="AE62:AF62"/>
    <mergeCell ref="A1:AG1"/>
    <mergeCell ref="A4:AG4"/>
    <mergeCell ref="A5:A7"/>
    <mergeCell ref="B5:B6"/>
    <mergeCell ref="C5:D5"/>
    <mergeCell ref="E5:E7"/>
    <mergeCell ref="F5:F7"/>
    <mergeCell ref="G5:S6"/>
    <mergeCell ref="T5:AE6"/>
    <mergeCell ref="AF5:AF7"/>
  </mergeCells>
  <phoneticPr fontId="3"/>
  <pageMargins left="0.7" right="0.7" top="0.75" bottom="0.75" header="0.3" footer="0.3"/>
  <pageSetup paperSize="8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様式第10号事業費及び積算根拠資料</vt:lpstr>
      <vt:lpstr>様式第11号　削減量算出根拠一覧（速水小）</vt:lpstr>
      <vt:lpstr>様式第11号　削減量算出根拠一覧（高月小）</vt:lpstr>
      <vt:lpstr>様式第11号　削減量算出根拠一覧（高月中）</vt:lpstr>
      <vt:lpstr>様式第12号事業効果算出表</vt:lpstr>
      <vt:lpstr>電気料金</vt:lpstr>
      <vt:lpstr>様式第10号事業費及び積算根拠資料!Print_Area</vt:lpstr>
      <vt:lpstr>'様式第11号　削減量算出根拠一覧（高月小）'!Print_Area</vt:lpstr>
      <vt:lpstr>'様式第11号　削減量算出根拠一覧（高月中）'!Print_Area</vt:lpstr>
      <vt:lpstr>'様式第11号　削減量算出根拠一覧（速水小）'!Print_Area</vt:lpstr>
      <vt:lpstr>様式第12号事業効果算出表!Print_Area</vt:lpstr>
      <vt:lpstr>様式第10号事業費及び積算根拠資料!Print_Titles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享史</dc:creator>
  <cp:lastModifiedBy>近藤 洋隆</cp:lastModifiedBy>
  <cp:lastPrinted>2026-05-28T13:49:54Z</cp:lastPrinted>
  <dcterms:created xsi:type="dcterms:W3CDTF">2025-04-28T02:34:31Z</dcterms:created>
  <dcterms:modified xsi:type="dcterms:W3CDTF">2026-05-28T13:50:25Z</dcterms:modified>
</cp:coreProperties>
</file>